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ink/ink1.xml" ContentType="application/inkml+xml"/>
  <Override PartName="/xl/ink/ink2.xml" ContentType="application/inkml+xml"/>
  <Override PartName="/xl/ink/ink3.xml" ContentType="application/inkml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igosh\OneDrive\Рабочий стол\Учёба\materials\4 курс 1 семестр\Мат. моделирование\"/>
    </mc:Choice>
  </mc:AlternateContent>
  <bookViews>
    <workbookView xWindow="0" yWindow="0" windowWidth="19200" windowHeight="7050" activeTab="5"/>
  </bookViews>
  <sheets>
    <sheet name="ПР1" sheetId="2" r:id="rId1"/>
    <sheet name="ПР2" sheetId="3" r:id="rId2"/>
    <sheet name="ПР3" sheetId="4" r:id="rId3"/>
    <sheet name="ПР4" sheetId="5" r:id="rId4"/>
    <sheet name="ПР5" sheetId="6" r:id="rId5"/>
    <sheet name="ПР6" sheetId="7" r:id="rId6"/>
  </sheets>
  <definedNames>
    <definedName name="solver_adj" localSheetId="0" hidden="1">ПР1!$G$107:$H$107</definedName>
    <definedName name="solver_cvg" localSheetId="0" hidden="1">0.0001</definedName>
    <definedName name="solver_drv" localSheetId="0" hidden="1">2</definedName>
    <definedName name="solver_eng" localSheetId="0" hidden="1">2</definedName>
    <definedName name="solver_eng" localSheetId="3" hidden="1">1</definedName>
    <definedName name="solver_est" localSheetId="0" hidden="1">1</definedName>
    <definedName name="solver_itr" localSheetId="0" hidden="1">2147483647</definedName>
    <definedName name="solver_lhs1" localSheetId="0" hidden="1">ПР1!$G$107:$H$107</definedName>
    <definedName name="solver_lhs2" localSheetId="0" hidden="1">ПР1!$I$111:$I$112</definedName>
    <definedName name="solver_lhs3" localSheetId="0" hidden="1">ПР1!$I$113</definedName>
    <definedName name="solver_lhs4" localSheetId="0" hidden="1">ПР1!$I$114</definedName>
    <definedName name="solver_mip" localSheetId="0" hidden="1">2147483647</definedName>
    <definedName name="solver_mni" localSheetId="0" hidden="1">30</definedName>
    <definedName name="solver_mrt" localSheetId="0" hidden="1">0.075</definedName>
    <definedName name="solver_msl" localSheetId="0" hidden="1">2</definedName>
    <definedName name="solver_neg" localSheetId="0" hidden="1">2</definedName>
    <definedName name="solver_neg" localSheetId="3" hidden="1">2</definedName>
    <definedName name="solver_nod" localSheetId="0" hidden="1">2147483647</definedName>
    <definedName name="solver_num" localSheetId="0" hidden="1">4</definedName>
    <definedName name="solver_num" localSheetId="3" hidden="1">0</definedName>
    <definedName name="solver_nwt" localSheetId="0" hidden="1">1</definedName>
    <definedName name="solver_opt" localSheetId="0" hidden="1">ПР1!$I$109</definedName>
    <definedName name="solver_opt" localSheetId="3" hidden="1">ПР4!$S$141</definedName>
    <definedName name="solver_pre" localSheetId="0" hidden="1">0.000001</definedName>
    <definedName name="solver_rbv" localSheetId="0" hidden="1">2</definedName>
    <definedName name="solver_rel1" localSheetId="0" hidden="1">3</definedName>
    <definedName name="solver_rel2" localSheetId="0" hidden="1">3</definedName>
    <definedName name="solver_rel3" localSheetId="0" hidden="1">1</definedName>
    <definedName name="solver_rel4" localSheetId="0" hidden="1">2</definedName>
    <definedName name="solver_rhs1" localSheetId="0" hidden="1">0</definedName>
    <definedName name="solver_rhs2" localSheetId="0" hidden="1">ПР1!$J$111:$J$112</definedName>
    <definedName name="solver_rhs3" localSheetId="0" hidden="1">ПР1!$J$113</definedName>
    <definedName name="solver_rhs4" localSheetId="0" hidden="1">ПР1!$J$114</definedName>
    <definedName name="solver_rlx" localSheetId="0" hidden="1">2</definedName>
    <definedName name="solver_rsd" localSheetId="0" hidden="1">0</definedName>
    <definedName name="solver_scl" localSheetId="0" hidden="1">2</definedName>
    <definedName name="solver_sho" localSheetId="0" hidden="1">2</definedName>
    <definedName name="solver_ssz" localSheetId="0" hidden="1">100</definedName>
    <definedName name="solver_tim" localSheetId="0" hidden="1">2147483647</definedName>
    <definedName name="solver_tol" localSheetId="0" hidden="1">0.01</definedName>
    <definedName name="solver_typ" localSheetId="0" hidden="1">1</definedName>
    <definedName name="solver_typ" localSheetId="3" hidden="1">1</definedName>
    <definedName name="solver_val" localSheetId="0" hidden="1">0</definedName>
    <definedName name="solver_val" localSheetId="3" hidden="1">0</definedName>
    <definedName name="solver_ver" localSheetId="0" hidden="1">3</definedName>
    <definedName name="solver_ver" localSheetId="3" hidden="1">3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0" i="7" l="1"/>
  <c r="C171" i="7"/>
  <c r="C170" i="7"/>
  <c r="C169" i="7"/>
  <c r="C167" i="7"/>
  <c r="E159" i="7"/>
  <c r="D58" i="7"/>
  <c r="D57" i="7"/>
  <c r="D56" i="7"/>
  <c r="D55" i="7"/>
  <c r="A54" i="7"/>
  <c r="A53" i="7"/>
  <c r="A52" i="7"/>
  <c r="A51" i="7"/>
  <c r="A49" i="7"/>
  <c r="D47" i="7"/>
  <c r="A154" i="6" l="1"/>
  <c r="A153" i="6"/>
  <c r="A152" i="6"/>
  <c r="C150" i="6"/>
  <c r="A146" i="6"/>
  <c r="A145" i="6"/>
  <c r="A144" i="6"/>
  <c r="C142" i="6"/>
  <c r="A89" i="6"/>
  <c r="A88" i="6"/>
  <c r="A87" i="6"/>
  <c r="A86" i="6"/>
  <c r="D84" i="6"/>
  <c r="A72" i="6" l="1"/>
  <c r="A71" i="6"/>
  <c r="C69" i="6"/>
  <c r="A60" i="6"/>
  <c r="A59" i="6"/>
  <c r="A58" i="6"/>
  <c r="A57" i="6"/>
  <c r="C55" i="6"/>
  <c r="M144" i="5" l="1"/>
  <c r="M145" i="5"/>
  <c r="M146" i="5"/>
  <c r="M143" i="5"/>
  <c r="F140" i="5"/>
  <c r="F139" i="5"/>
  <c r="M140" i="5"/>
  <c r="F137" i="5"/>
  <c r="M132" i="5"/>
  <c r="L86" i="5"/>
  <c r="L87" i="5"/>
  <c r="L85" i="5"/>
  <c r="E85" i="5"/>
  <c r="E86" i="5"/>
  <c r="E87" i="5"/>
  <c r="L83" i="5"/>
  <c r="E83" i="5"/>
  <c r="E25" i="5" l="1"/>
  <c r="L25" i="5"/>
  <c r="E27" i="5"/>
  <c r="L27" i="5"/>
  <c r="E28" i="5"/>
  <c r="L28" i="5"/>
  <c r="E29" i="5"/>
  <c r="L29" i="5"/>
  <c r="L30" i="5"/>
  <c r="BF129" i="4" l="1"/>
  <c r="BE129" i="4"/>
  <c r="BD129" i="4"/>
  <c r="BC129" i="4"/>
  <c r="BB129" i="4"/>
  <c r="BF128" i="4"/>
  <c r="BE128" i="4"/>
  <c r="BD128" i="4"/>
  <c r="BL120" i="4" s="1"/>
  <c r="BC128" i="4"/>
  <c r="BB128" i="4"/>
  <c r="BF127" i="4"/>
  <c r="BE127" i="4"/>
  <c r="BD127" i="4"/>
  <c r="BC127" i="4"/>
  <c r="BB127" i="4"/>
  <c r="BF126" i="4"/>
  <c r="BE126" i="4"/>
  <c r="BD126" i="4"/>
  <c r="BC126" i="4"/>
  <c r="BB126" i="4"/>
  <c r="BF125" i="4"/>
  <c r="BE125" i="4"/>
  <c r="BD125" i="4"/>
  <c r="BC125" i="4"/>
  <c r="BB125" i="4"/>
  <c r="BI120" i="4"/>
  <c r="BL115" i="4" s="1"/>
  <c r="BL117" i="4"/>
  <c r="BH116" i="4" s="1"/>
  <c r="BI117" i="4" s="1"/>
  <c r="BL113" i="4"/>
  <c r="BK120" i="4" s="1"/>
  <c r="BL111" i="4"/>
  <c r="BH110" i="4" s="1"/>
  <c r="BI111" i="4" s="1"/>
  <c r="AV119" i="4"/>
  <c r="AU118" i="4"/>
  <c r="AS129" i="4"/>
  <c r="AR129" i="4"/>
  <c r="AQ129" i="4"/>
  <c r="AP129" i="4"/>
  <c r="AO129" i="4"/>
  <c r="AS128" i="4"/>
  <c r="AR128" i="4"/>
  <c r="AQ128" i="4"/>
  <c r="AP128" i="4"/>
  <c r="AO128" i="4"/>
  <c r="AS127" i="4"/>
  <c r="AR127" i="4"/>
  <c r="AQ127" i="4"/>
  <c r="AP127" i="4"/>
  <c r="AO127" i="4"/>
  <c r="AS126" i="4"/>
  <c r="AR126" i="4"/>
  <c r="AQ126" i="4"/>
  <c r="AP126" i="4"/>
  <c r="AO126" i="4"/>
  <c r="AS125" i="4"/>
  <c r="AR125" i="4"/>
  <c r="AQ125" i="4"/>
  <c r="AP125" i="4"/>
  <c r="AO125" i="4"/>
  <c r="AV120" i="4"/>
  <c r="AY115" i="4" s="1"/>
  <c r="AY117" i="4"/>
  <c r="AU116" i="4" s="1"/>
  <c r="AV117" i="4" s="1"/>
  <c r="AY113" i="4"/>
  <c r="AX120" i="4" s="1"/>
  <c r="AY111" i="4"/>
  <c r="AU110" i="4" s="1"/>
  <c r="AV111" i="4" s="1"/>
  <c r="AF129" i="4"/>
  <c r="AE129" i="4"/>
  <c r="AD129" i="4"/>
  <c r="AC129" i="4"/>
  <c r="AB129" i="4"/>
  <c r="AF128" i="4"/>
  <c r="AE128" i="4"/>
  <c r="AD128" i="4"/>
  <c r="AC128" i="4"/>
  <c r="AB128" i="4"/>
  <c r="AF127" i="4"/>
  <c r="AE127" i="4"/>
  <c r="AD127" i="4"/>
  <c r="AC127" i="4"/>
  <c r="AB127" i="4"/>
  <c r="AF126" i="4"/>
  <c r="AE126" i="4"/>
  <c r="AD126" i="4"/>
  <c r="AC126" i="4"/>
  <c r="AB126" i="4"/>
  <c r="AF125" i="4"/>
  <c r="AE125" i="4"/>
  <c r="AD125" i="4"/>
  <c r="AC125" i="4"/>
  <c r="AB125" i="4"/>
  <c r="AL120" i="4"/>
  <c r="AL117" i="4"/>
  <c r="AL113" i="4"/>
  <c r="AF112" i="4" s="1"/>
  <c r="AG113" i="4" s="1"/>
  <c r="AL111" i="4"/>
  <c r="BB116" i="4" l="1"/>
  <c r="BC117" i="4" s="1"/>
  <c r="BF116" i="4"/>
  <c r="BG117" i="4" s="1"/>
  <c r="BC120" i="4"/>
  <c r="BB110" i="4" s="1"/>
  <c r="BC111" i="4" s="1"/>
  <c r="BJ112" i="4"/>
  <c r="BK113" i="4" s="1"/>
  <c r="BJ110" i="4"/>
  <c r="BK111" i="4" s="1"/>
  <c r="BJ116" i="4"/>
  <c r="BK117" i="4" s="1"/>
  <c r="BE120" i="4"/>
  <c r="BB114" i="4"/>
  <c r="BC115" i="4" s="1"/>
  <c r="BJ114" i="4"/>
  <c r="BK115" i="4" s="1"/>
  <c r="BH114" i="4"/>
  <c r="BI115" i="4" s="1"/>
  <c r="BF112" i="4"/>
  <c r="BG113" i="4" s="1"/>
  <c r="AY120" i="4"/>
  <c r="AR120" i="4"/>
  <c r="AU114" i="4"/>
  <c r="AV115" i="4" s="1"/>
  <c r="AW114" i="4"/>
  <c r="AX115" i="4" s="1"/>
  <c r="AW112" i="4"/>
  <c r="AX113" i="4" s="1"/>
  <c r="AW110" i="4"/>
  <c r="AX111" i="4" s="1"/>
  <c r="AS112" i="4"/>
  <c r="AT113" i="4" s="1"/>
  <c r="AW116" i="4"/>
  <c r="AX117" i="4" s="1"/>
  <c r="AP120" i="4"/>
  <c r="AO110" i="4" s="1"/>
  <c r="AP111" i="4" s="1"/>
  <c r="AC120" i="4"/>
  <c r="AB116" i="4" s="1"/>
  <c r="AC117" i="4" s="1"/>
  <c r="AK120" i="4"/>
  <c r="AJ116" i="4" s="1"/>
  <c r="AK117" i="4" s="1"/>
  <c r="AJ112" i="4"/>
  <c r="AK113" i="4" s="1"/>
  <c r="AI120" i="4"/>
  <c r="AL115" i="4" s="1"/>
  <c r="AJ110" i="4"/>
  <c r="AK111" i="4" s="1"/>
  <c r="S129" i="4"/>
  <c r="R129" i="4"/>
  <c r="Q129" i="4"/>
  <c r="P129" i="4"/>
  <c r="O129" i="4"/>
  <c r="S128" i="4"/>
  <c r="R128" i="4"/>
  <c r="Q128" i="4"/>
  <c r="P128" i="4"/>
  <c r="O128" i="4"/>
  <c r="S127" i="4"/>
  <c r="R127" i="4"/>
  <c r="Q127" i="4"/>
  <c r="P127" i="4"/>
  <c r="O127" i="4"/>
  <c r="S126" i="4"/>
  <c r="R126" i="4"/>
  <c r="Q126" i="4"/>
  <c r="P126" i="4"/>
  <c r="O126" i="4"/>
  <c r="S125" i="4"/>
  <c r="R125" i="4"/>
  <c r="Q125" i="4"/>
  <c r="P125" i="4"/>
  <c r="O125" i="4"/>
  <c r="Y117" i="4"/>
  <c r="Y113" i="4"/>
  <c r="S112" i="4" s="1"/>
  <c r="T113" i="4" s="1"/>
  <c r="Y111" i="4"/>
  <c r="V120" i="4" s="1"/>
  <c r="Y115" i="4" s="1"/>
  <c r="BD112" i="4" l="1"/>
  <c r="BE113" i="4" s="1"/>
  <c r="BD114" i="4"/>
  <c r="BE115" i="4" s="1"/>
  <c r="BL119" i="4"/>
  <c r="BD110" i="4"/>
  <c r="BE111" i="4" s="1"/>
  <c r="AO114" i="4"/>
  <c r="AP115" i="4" s="1"/>
  <c r="AO116" i="4"/>
  <c r="AP117" i="4" s="1"/>
  <c r="AQ112" i="4"/>
  <c r="AR113" i="4" s="1"/>
  <c r="AQ110" i="4"/>
  <c r="AR111" i="4" s="1"/>
  <c r="AY119" i="4"/>
  <c r="AB110" i="4"/>
  <c r="AC111" i="4" s="1"/>
  <c r="X120" i="4"/>
  <c r="W112" i="4" s="1"/>
  <c r="X113" i="4" s="1"/>
  <c r="AE120" i="4"/>
  <c r="AD110" i="4" s="1"/>
  <c r="AE111" i="4" s="1"/>
  <c r="AH114" i="4"/>
  <c r="AI115" i="4" s="1"/>
  <c r="AJ114" i="4"/>
  <c r="AK115" i="4" s="1"/>
  <c r="AB114" i="4"/>
  <c r="AC115" i="4" s="1"/>
  <c r="AH110" i="4"/>
  <c r="AI111" i="4" s="1"/>
  <c r="AH116" i="4"/>
  <c r="AI117" i="4" s="1"/>
  <c r="Y120" i="4"/>
  <c r="R120" i="4"/>
  <c r="Q114" i="4" s="1"/>
  <c r="R115" i="4" s="1"/>
  <c r="U114" i="4"/>
  <c r="V115" i="4" s="1"/>
  <c r="U110" i="4"/>
  <c r="V111" i="4" s="1"/>
  <c r="W110" i="4"/>
  <c r="X111" i="4" s="1"/>
  <c r="U116" i="4"/>
  <c r="V117" i="4" s="1"/>
  <c r="P120" i="4"/>
  <c r="O114" i="4" s="1"/>
  <c r="P115" i="4" s="1"/>
  <c r="L113" i="4"/>
  <c r="BH118" i="4" l="1"/>
  <c r="BI119" i="4" s="1"/>
  <c r="BF118" i="4"/>
  <c r="BG119" i="4" s="1"/>
  <c r="BD118" i="4"/>
  <c r="BE119" i="4" s="1"/>
  <c r="BJ118" i="4"/>
  <c r="BK119" i="4" s="1"/>
  <c r="AS118" i="4"/>
  <c r="AT119" i="4" s="1"/>
  <c r="AQ118" i="4"/>
  <c r="AR119" i="4" s="1"/>
  <c r="AW118" i="4"/>
  <c r="AX119" i="4" s="1"/>
  <c r="W116" i="4"/>
  <c r="X117" i="4" s="1"/>
  <c r="W114" i="4"/>
  <c r="X115" i="4" s="1"/>
  <c r="AD112" i="4"/>
  <c r="AE113" i="4" s="1"/>
  <c r="AL119" i="4"/>
  <c r="O110" i="4"/>
  <c r="P111" i="4" s="1"/>
  <c r="O116" i="4"/>
  <c r="P117" i="4" s="1"/>
  <c r="Y119" i="4"/>
  <c r="Q112" i="4"/>
  <c r="R113" i="4" s="1"/>
  <c r="F129" i="4"/>
  <c r="E129" i="4"/>
  <c r="D129" i="4"/>
  <c r="C129" i="4"/>
  <c r="B129" i="4"/>
  <c r="F128" i="4"/>
  <c r="E128" i="4"/>
  <c r="D128" i="4"/>
  <c r="C128" i="4"/>
  <c r="B128" i="4"/>
  <c r="F127" i="4"/>
  <c r="E127" i="4"/>
  <c r="D127" i="4"/>
  <c r="C127" i="4"/>
  <c r="B127" i="4"/>
  <c r="F126" i="4"/>
  <c r="E126" i="4"/>
  <c r="D126" i="4"/>
  <c r="C126" i="4"/>
  <c r="B126" i="4"/>
  <c r="F125" i="4"/>
  <c r="E125" i="4"/>
  <c r="D125" i="4"/>
  <c r="C125" i="4"/>
  <c r="B125" i="4"/>
  <c r="L117" i="4"/>
  <c r="K120" i="4"/>
  <c r="L111" i="4"/>
  <c r="L120" i="4" l="1"/>
  <c r="AF118" i="4"/>
  <c r="AG119" i="4" s="1"/>
  <c r="AD118" i="4"/>
  <c r="AE119" i="4" s="1"/>
  <c r="AB118" i="4"/>
  <c r="AC119" i="4" s="1"/>
  <c r="AJ118" i="4"/>
  <c r="AK119" i="4" s="1"/>
  <c r="S118" i="4"/>
  <c r="T119" i="4" s="1"/>
  <c r="Q118" i="4"/>
  <c r="R119" i="4" s="1"/>
  <c r="O118" i="4"/>
  <c r="P119" i="4" s="1"/>
  <c r="W118" i="4"/>
  <c r="X119" i="4" s="1"/>
  <c r="C120" i="4"/>
  <c r="B110" i="4" s="1"/>
  <c r="C111" i="4" s="1"/>
  <c r="I120" i="4"/>
  <c r="L115" i="4" s="1"/>
  <c r="F112" i="4"/>
  <c r="G113" i="4" s="1"/>
  <c r="F116" i="4"/>
  <c r="G117" i="4" s="1"/>
  <c r="L83" i="4"/>
  <c r="L79" i="4"/>
  <c r="K86" i="4" s="1"/>
  <c r="L77" i="4"/>
  <c r="F95" i="4"/>
  <c r="E95" i="4"/>
  <c r="D95" i="4"/>
  <c r="C95" i="4"/>
  <c r="B95" i="4"/>
  <c r="F94" i="4"/>
  <c r="E94" i="4"/>
  <c r="D94" i="4"/>
  <c r="C94" i="4"/>
  <c r="B94" i="4"/>
  <c r="F93" i="4"/>
  <c r="E93" i="4"/>
  <c r="D93" i="4"/>
  <c r="C93" i="4"/>
  <c r="B93" i="4"/>
  <c r="F92" i="4"/>
  <c r="E92" i="4"/>
  <c r="D92" i="4"/>
  <c r="C92" i="4"/>
  <c r="B92" i="4"/>
  <c r="F91" i="4"/>
  <c r="E91" i="4"/>
  <c r="D91" i="4"/>
  <c r="C91" i="4"/>
  <c r="B91" i="4"/>
  <c r="L46" i="4"/>
  <c r="K51" i="4" s="1"/>
  <c r="L48" i="4"/>
  <c r="L50" i="4"/>
  <c r="I51" i="4" s="1"/>
  <c r="L86" i="4" l="1"/>
  <c r="J116" i="4"/>
  <c r="K117" i="4" s="1"/>
  <c r="J110" i="4"/>
  <c r="K111" i="4" s="1"/>
  <c r="J112" i="4"/>
  <c r="K113" i="4" s="1"/>
  <c r="C86" i="4"/>
  <c r="B116" i="4" s="1"/>
  <c r="C117" i="4" s="1"/>
  <c r="I86" i="4"/>
  <c r="H114" i="4" s="1"/>
  <c r="I115" i="4" s="1"/>
  <c r="E120" i="4"/>
  <c r="L119" i="4" s="1"/>
  <c r="B114" i="4"/>
  <c r="C115" i="4" s="1"/>
  <c r="J114" i="4"/>
  <c r="K115" i="4" s="1"/>
  <c r="J49" i="4"/>
  <c r="K50" i="4" s="1"/>
  <c r="H45" i="4"/>
  <c r="I46" i="4" s="1"/>
  <c r="J45" i="4"/>
  <c r="K46" i="4" s="1"/>
  <c r="L44" i="4"/>
  <c r="C51" i="4"/>
  <c r="B47" i="4" s="1"/>
  <c r="C48" i="4" s="1"/>
  <c r="J47" i="4"/>
  <c r="K48" i="4" s="1"/>
  <c r="F49" i="4"/>
  <c r="G50" i="4" s="1"/>
  <c r="H110" i="4" l="1"/>
  <c r="I111" i="4" s="1"/>
  <c r="L81" i="4"/>
  <c r="H116" i="4"/>
  <c r="I117" i="4" s="1"/>
  <c r="B82" i="4"/>
  <c r="C83" i="4" s="1"/>
  <c r="B76" i="4"/>
  <c r="C77" i="4" s="1"/>
  <c r="F118" i="4"/>
  <c r="G119" i="4" s="1"/>
  <c r="B118" i="4"/>
  <c r="C119" i="4" s="1"/>
  <c r="J118" i="4"/>
  <c r="K119" i="4" s="1"/>
  <c r="B49" i="4"/>
  <c r="C50" i="4" s="1"/>
  <c r="B45" i="4"/>
  <c r="C46" i="4" s="1"/>
  <c r="L42" i="4"/>
  <c r="B43" i="4"/>
  <c r="C44" i="4" s="1"/>
  <c r="H43" i="4"/>
  <c r="I44" i="4" s="1"/>
  <c r="E51" i="4"/>
  <c r="J43" i="4"/>
  <c r="K44" i="4" s="1"/>
  <c r="E86" i="4" l="1"/>
  <c r="D80" i="4"/>
  <c r="E81" i="4" s="1"/>
  <c r="B80" i="4"/>
  <c r="C81" i="4" s="1"/>
  <c r="D41" i="4"/>
  <c r="E42" i="4" s="1"/>
  <c r="H41" i="4"/>
  <c r="I42" i="4" s="1"/>
  <c r="F41" i="4"/>
  <c r="G42" i="4" s="1"/>
  <c r="J41" i="4"/>
  <c r="K42" i="4" s="1"/>
  <c r="D45" i="4"/>
  <c r="E46" i="4" s="1"/>
  <c r="D47" i="4"/>
  <c r="E48" i="4" s="1"/>
  <c r="D49" i="4"/>
  <c r="E50" i="4" s="1"/>
  <c r="D110" i="4" l="1"/>
  <c r="E111" i="4" s="1"/>
  <c r="L85" i="4"/>
  <c r="D112" i="4"/>
  <c r="E113" i="4" s="1"/>
  <c r="D76" i="4"/>
  <c r="E77" i="4" s="1"/>
  <c r="D114" i="4"/>
  <c r="E115" i="4" s="1"/>
  <c r="D78" i="4"/>
  <c r="E79" i="4" s="1"/>
  <c r="D118" i="4"/>
  <c r="E119" i="4" s="1"/>
  <c r="L47" i="3"/>
  <c r="B84" i="4" l="1"/>
  <c r="C85" i="4" s="1"/>
  <c r="D84" i="4"/>
  <c r="E85" i="4" s="1"/>
  <c r="F84" i="4"/>
  <c r="G85" i="4" s="1"/>
  <c r="F60" i="4"/>
  <c r="E60" i="4"/>
  <c r="D60" i="4"/>
  <c r="C60" i="4"/>
  <c r="B60" i="4"/>
  <c r="F59" i="4"/>
  <c r="E59" i="4"/>
  <c r="D59" i="4"/>
  <c r="C59" i="4"/>
  <c r="B59" i="4"/>
  <c r="F58" i="4"/>
  <c r="E58" i="4"/>
  <c r="D58" i="4"/>
  <c r="C58" i="4"/>
  <c r="B58" i="4"/>
  <c r="F57" i="4"/>
  <c r="E57" i="4"/>
  <c r="D57" i="4"/>
  <c r="C57" i="4"/>
  <c r="B57" i="4"/>
  <c r="F56" i="4"/>
  <c r="E56" i="4"/>
  <c r="D56" i="4"/>
  <c r="C56" i="4"/>
  <c r="B56" i="4"/>
  <c r="J21" i="4"/>
  <c r="J20" i="4"/>
  <c r="C21" i="4" s="1"/>
  <c r="J18" i="4"/>
  <c r="J16" i="4"/>
  <c r="E21" i="4" s="1"/>
  <c r="L51" i="4" l="1"/>
  <c r="D19" i="4"/>
  <c r="E20" i="4" s="1"/>
  <c r="D17" i="4"/>
  <c r="E18" i="4" s="1"/>
  <c r="B17" i="4"/>
  <c r="C18" i="4" s="1"/>
  <c r="B15" i="4"/>
  <c r="C16" i="4" s="1"/>
  <c r="J14" i="4"/>
  <c r="B13" i="4" s="1"/>
  <c r="C14" i="4" s="1"/>
  <c r="AB134" i="3"/>
  <c r="G21" i="4" l="1"/>
  <c r="H13" i="4"/>
  <c r="I14" i="4" s="1"/>
  <c r="Y135" i="3"/>
  <c r="Y134" i="3" s="1"/>
  <c r="W135" i="3"/>
  <c r="U135" i="3"/>
  <c r="U134" i="3" s="1"/>
  <c r="S135" i="3"/>
  <c r="S134" i="3" s="1"/>
  <c r="Q135" i="3"/>
  <c r="U142" i="3"/>
  <c r="T142" i="3"/>
  <c r="S142" i="3"/>
  <c r="R142" i="3"/>
  <c r="Q142" i="3"/>
  <c r="U141" i="3"/>
  <c r="T141" i="3"/>
  <c r="S141" i="3"/>
  <c r="R141" i="3"/>
  <c r="Q141" i="3"/>
  <c r="U140" i="3"/>
  <c r="T140" i="3"/>
  <c r="S140" i="3"/>
  <c r="R140" i="3"/>
  <c r="Q140" i="3"/>
  <c r="U139" i="3"/>
  <c r="T139" i="3"/>
  <c r="S139" i="3"/>
  <c r="R139" i="3"/>
  <c r="Q139" i="3"/>
  <c r="U138" i="3"/>
  <c r="T138" i="3"/>
  <c r="S138" i="3"/>
  <c r="R138" i="3"/>
  <c r="Q138" i="3"/>
  <c r="AA135" i="3"/>
  <c r="W134" i="3"/>
  <c r="Q134" i="3"/>
  <c r="AC133" i="3"/>
  <c r="AB132" i="3"/>
  <c r="AB130" i="3"/>
  <c r="AB128" i="3"/>
  <c r="AB126" i="3"/>
  <c r="AB124" i="3"/>
  <c r="F142" i="3"/>
  <c r="F141" i="3"/>
  <c r="F140" i="3"/>
  <c r="F139" i="3"/>
  <c r="F138" i="3"/>
  <c r="E142" i="3"/>
  <c r="E141" i="3"/>
  <c r="E140" i="3"/>
  <c r="E139" i="3"/>
  <c r="E138" i="3"/>
  <c r="D142" i="3"/>
  <c r="D141" i="3"/>
  <c r="D140" i="3"/>
  <c r="D139" i="3"/>
  <c r="D138" i="3"/>
  <c r="C142" i="3"/>
  <c r="C141" i="3"/>
  <c r="C140" i="3"/>
  <c r="C139" i="3"/>
  <c r="C138" i="3"/>
  <c r="B142" i="3"/>
  <c r="B141" i="3"/>
  <c r="B140" i="3"/>
  <c r="B139" i="3"/>
  <c r="B138" i="3"/>
  <c r="N134" i="3" s="1"/>
  <c r="C79" i="3"/>
  <c r="E79" i="3"/>
  <c r="C81" i="3"/>
  <c r="E81" i="3"/>
  <c r="C83" i="3"/>
  <c r="E83" i="3"/>
  <c r="C85" i="3"/>
  <c r="E85" i="3"/>
  <c r="B89" i="3"/>
  <c r="B88" i="3" s="1"/>
  <c r="D89" i="3"/>
  <c r="B91" i="3"/>
  <c r="C91" i="3"/>
  <c r="L88" i="3" s="1"/>
  <c r="D91" i="3"/>
  <c r="E91" i="3"/>
  <c r="B92" i="3"/>
  <c r="C92" i="3"/>
  <c r="D92" i="3"/>
  <c r="E92" i="3"/>
  <c r="B93" i="3"/>
  <c r="C93" i="3"/>
  <c r="D93" i="3"/>
  <c r="E93" i="3"/>
  <c r="B94" i="3"/>
  <c r="C94" i="3"/>
  <c r="D94" i="3"/>
  <c r="E94" i="3"/>
  <c r="S94" i="3"/>
  <c r="R94" i="3"/>
  <c r="Q94" i="3"/>
  <c r="P94" i="3"/>
  <c r="S93" i="3"/>
  <c r="R93" i="3"/>
  <c r="Q93" i="3"/>
  <c r="P93" i="3"/>
  <c r="S92" i="3"/>
  <c r="R92" i="3"/>
  <c r="Q92" i="3"/>
  <c r="P92" i="3"/>
  <c r="S91" i="3"/>
  <c r="R91" i="3"/>
  <c r="Q91" i="3"/>
  <c r="P91" i="3"/>
  <c r="V89" i="3"/>
  <c r="V88" i="3" s="1"/>
  <c r="T89" i="3"/>
  <c r="T88" i="3" s="1"/>
  <c r="R89" i="3"/>
  <c r="R88" i="3" s="1"/>
  <c r="P89" i="3"/>
  <c r="P88" i="3" s="1"/>
  <c r="H89" i="3"/>
  <c r="H88" i="3" s="1"/>
  <c r="F89" i="3"/>
  <c r="F88" i="3" s="1"/>
  <c r="L86" i="3"/>
  <c r="Z86" i="3" s="1"/>
  <c r="Y86" i="3" s="1"/>
  <c r="W85" i="3"/>
  <c r="U85" i="3"/>
  <c r="S85" i="3"/>
  <c r="Q85" i="3"/>
  <c r="I85" i="3"/>
  <c r="G85" i="3"/>
  <c r="L84" i="3"/>
  <c r="Z84" i="3" s="1"/>
  <c r="Y84" i="3" s="1"/>
  <c r="W83" i="3"/>
  <c r="U83" i="3"/>
  <c r="S83" i="3"/>
  <c r="Q83" i="3"/>
  <c r="I83" i="3"/>
  <c r="G83" i="3"/>
  <c r="L82" i="3"/>
  <c r="Z82" i="3" s="1"/>
  <c r="Y82" i="3" s="1"/>
  <c r="W81" i="3"/>
  <c r="U81" i="3"/>
  <c r="S81" i="3"/>
  <c r="Q81" i="3"/>
  <c r="I81" i="3"/>
  <c r="G81" i="3"/>
  <c r="L80" i="3"/>
  <c r="Z80" i="3" s="1"/>
  <c r="W79" i="3"/>
  <c r="U79" i="3"/>
  <c r="S79" i="3"/>
  <c r="Q79" i="3"/>
  <c r="I79" i="3"/>
  <c r="G79" i="3"/>
  <c r="F19" i="4" l="1"/>
  <c r="G20" i="4" s="1"/>
  <c r="F15" i="4"/>
  <c r="G16" i="4" s="1"/>
  <c r="F17" i="4"/>
  <c r="G18" i="4" s="1"/>
  <c r="AC134" i="3"/>
  <c r="AB133" i="3"/>
  <c r="AA134" i="3"/>
  <c r="K84" i="3"/>
  <c r="K86" i="3"/>
  <c r="J89" i="3"/>
  <c r="Z88" i="3"/>
  <c r="K82" i="3"/>
  <c r="D88" i="3"/>
  <c r="J88" i="3" s="1"/>
  <c r="X88" i="3"/>
  <c r="Y88" i="3"/>
  <c r="X89" i="3"/>
  <c r="Z87" i="3"/>
  <c r="Y80" i="3"/>
  <c r="Y87" i="3" s="1"/>
  <c r="L87" i="3"/>
  <c r="K88" i="3" l="1"/>
  <c r="K80" i="3"/>
  <c r="K87" i="3" s="1"/>
  <c r="N133" i="3" l="1"/>
  <c r="M132" i="3"/>
  <c r="J135" i="3"/>
  <c r="J134" i="3" s="1"/>
  <c r="H135" i="3"/>
  <c r="H134" i="3" s="1"/>
  <c r="F135" i="3"/>
  <c r="F134" i="3" s="1"/>
  <c r="D135" i="3"/>
  <c r="D134" i="3" s="1"/>
  <c r="B135" i="3"/>
  <c r="B134" i="3" s="1"/>
  <c r="M130" i="3"/>
  <c r="E129" i="3"/>
  <c r="M128" i="3"/>
  <c r="E127" i="3"/>
  <c r="M126" i="3"/>
  <c r="E125" i="3"/>
  <c r="M134" i="3" s="1"/>
  <c r="E123" i="3"/>
  <c r="E53" i="3"/>
  <c r="D53" i="3"/>
  <c r="C53" i="3"/>
  <c r="B53" i="3"/>
  <c r="E52" i="3"/>
  <c r="D52" i="3"/>
  <c r="C52" i="3"/>
  <c r="B52" i="3"/>
  <c r="E51" i="3"/>
  <c r="D51" i="3"/>
  <c r="C51" i="3"/>
  <c r="B51" i="3"/>
  <c r="J49" i="3"/>
  <c r="K48" i="3"/>
  <c r="H48" i="3"/>
  <c r="F48" i="3"/>
  <c r="D48" i="3"/>
  <c r="B48" i="3"/>
  <c r="J48" i="3" s="1"/>
  <c r="K46" i="3"/>
  <c r="K44" i="3"/>
  <c r="K42" i="3"/>
  <c r="E26" i="3"/>
  <c r="D26" i="3"/>
  <c r="C26" i="3"/>
  <c r="B26" i="3"/>
  <c r="E25" i="3"/>
  <c r="D25" i="3"/>
  <c r="C25" i="3"/>
  <c r="B25" i="3"/>
  <c r="E24" i="3"/>
  <c r="D24" i="3"/>
  <c r="C24" i="3"/>
  <c r="B24" i="3"/>
  <c r="L21" i="3" s="1"/>
  <c r="J22" i="3"/>
  <c r="K21" i="3"/>
  <c r="H21" i="3"/>
  <c r="F21" i="3"/>
  <c r="D21" i="3"/>
  <c r="B21" i="3"/>
  <c r="L20" i="3"/>
  <c r="K19" i="3"/>
  <c r="K17" i="3"/>
  <c r="K15" i="3"/>
  <c r="K20" i="3" s="1"/>
  <c r="K47" i="3" l="1"/>
  <c r="J21" i="3"/>
  <c r="L48" i="3"/>
  <c r="L134" i="3"/>
  <c r="L135" i="3"/>
  <c r="M124" i="3"/>
  <c r="M133" i="3" s="1"/>
  <c r="I114" i="2"/>
  <c r="C112" i="2"/>
  <c r="C113" i="2"/>
  <c r="C114" i="2"/>
  <c r="I112" i="2"/>
  <c r="I113" i="2"/>
  <c r="I111" i="2" l="1"/>
  <c r="I109" i="2"/>
  <c r="C111" i="2" l="1"/>
  <c r="C109" i="2"/>
  <c r="C71" i="2"/>
  <c r="C72" i="2"/>
  <c r="C73" i="2"/>
  <c r="C70" i="2"/>
  <c r="C68" i="2"/>
  <c r="C30" i="2" l="1"/>
  <c r="C31" i="2"/>
  <c r="C32" i="2"/>
  <c r="C33" i="2"/>
  <c r="C34" i="2"/>
  <c r="C35" i="2"/>
  <c r="C29" i="2"/>
  <c r="C27" i="2"/>
  <c r="F82" i="4" l="1"/>
  <c r="G83" i="4" s="1"/>
  <c r="J84" i="4"/>
  <c r="K85" i="4" s="1"/>
  <c r="H80" i="4"/>
  <c r="I81" i="4" s="1"/>
  <c r="F78" i="4"/>
  <c r="G79" i="4" s="1"/>
  <c r="J80" i="4" l="1"/>
  <c r="K81" i="4" s="1"/>
  <c r="J82" i="4"/>
  <c r="K83" i="4" s="1"/>
  <c r="J78" i="4"/>
  <c r="K79" i="4" s="1"/>
  <c r="H82" i="4"/>
  <c r="I83" i="4" s="1"/>
  <c r="J76" i="4" l="1"/>
  <c r="K77" i="4" s="1"/>
  <c r="H76" i="4"/>
  <c r="I77" i="4" s="1"/>
</calcChain>
</file>

<file path=xl/sharedStrings.xml><?xml version="1.0" encoding="utf-8"?>
<sst xmlns="http://schemas.openxmlformats.org/spreadsheetml/2006/main" count="655" uniqueCount="213">
  <si>
    <t>Решение ЗЛП</t>
  </si>
  <si>
    <t>Типовое задание 1</t>
  </si>
  <si>
    <t>Переменные</t>
  </si>
  <si>
    <t>Коэффициенты ЦФ</t>
  </si>
  <si>
    <t>x1</t>
  </si>
  <si>
    <t>x2</t>
  </si>
  <si>
    <t>ЦФ</t>
  </si>
  <si>
    <t>Значения ограничений</t>
  </si>
  <si>
    <t>Коэффициенты ограничений</t>
  </si>
  <si>
    <t>&lt;=</t>
  </si>
  <si>
    <t>&gt;=</t>
  </si>
  <si>
    <t>*</t>
  </si>
  <si>
    <t>Типовое задание 2.</t>
  </si>
  <si>
    <t>Ограничения</t>
  </si>
  <si>
    <t>Вывод: решение, полученное графическим методом верно.</t>
  </si>
  <si>
    <t>Задание 3</t>
  </si>
  <si>
    <t>Проверим решение графическим методом используя Excel:</t>
  </si>
  <si>
    <t>Решение ТЗ</t>
  </si>
  <si>
    <t>Вариант</t>
  </si>
  <si>
    <t>Типовое задание 1. Метод СЗ угла</t>
  </si>
  <si>
    <t>Пост\Пол</t>
  </si>
  <si>
    <t>B1</t>
  </si>
  <si>
    <t>B2</t>
  </si>
  <si>
    <t>B3</t>
  </si>
  <si>
    <t>B4</t>
  </si>
  <si>
    <t>Запасы</t>
  </si>
  <si>
    <t>A1</t>
  </si>
  <si>
    <t>A2</t>
  </si>
  <si>
    <t>A3</t>
  </si>
  <si>
    <t>Потребл.</t>
  </si>
  <si>
    <t>Составим рассчетную таблицу</t>
  </si>
  <si>
    <t>Потреб.</t>
  </si>
  <si>
    <r>
      <t>Пусть x</t>
    </r>
    <r>
      <rPr>
        <vertAlign val="subscript"/>
        <sz val="11"/>
        <color theme="1"/>
        <rFont val="Calibri"/>
        <family val="2"/>
        <scheme val="minor"/>
      </rPr>
      <t>ij</t>
    </r>
    <r>
      <rPr>
        <sz val="11"/>
        <color theme="1"/>
        <rFont val="Calibri"/>
        <family val="2"/>
        <scheme val="minor"/>
      </rPr>
      <t xml:space="preserve"> - V перевозок от поставщика к потребителю.</t>
    </r>
  </si>
  <si>
    <r>
      <t>min f(x)=c</t>
    </r>
    <r>
      <rPr>
        <vertAlign val="subscript"/>
        <sz val="11"/>
        <color theme="1"/>
        <rFont val="Calibri"/>
        <family val="2"/>
        <scheme val="minor"/>
      </rPr>
      <t>11</t>
    </r>
    <r>
      <rPr>
        <sz val="11"/>
        <color theme="1"/>
        <rFont val="Calibri"/>
        <family val="2"/>
        <scheme val="minor"/>
      </rPr>
      <t>*x</t>
    </r>
    <r>
      <rPr>
        <vertAlign val="subscript"/>
        <sz val="11"/>
        <color theme="1"/>
        <rFont val="Calibri"/>
        <family val="2"/>
        <scheme val="minor"/>
      </rPr>
      <t>11</t>
    </r>
    <r>
      <rPr>
        <sz val="11"/>
        <color theme="1"/>
        <rFont val="Calibri"/>
        <family val="2"/>
        <scheme val="minor"/>
      </rPr>
      <t>+x</t>
    </r>
    <r>
      <rPr>
        <vertAlign val="subscript"/>
        <sz val="11"/>
        <color theme="1"/>
        <rFont val="Calibri"/>
        <family val="2"/>
        <scheme val="minor"/>
      </rPr>
      <t>12</t>
    </r>
    <r>
      <rPr>
        <sz val="11"/>
        <color theme="1"/>
        <rFont val="Calibri"/>
        <family val="2"/>
        <scheme val="minor"/>
      </rPr>
      <t>*x</t>
    </r>
    <r>
      <rPr>
        <vertAlign val="subscript"/>
        <sz val="11"/>
        <color theme="1"/>
        <rFont val="Calibri"/>
        <family val="2"/>
        <scheme val="minor"/>
      </rPr>
      <t>12</t>
    </r>
    <r>
      <rPr>
        <sz val="11"/>
        <color theme="1"/>
        <rFont val="Calibri"/>
        <family val="2"/>
        <scheme val="minor"/>
      </rPr>
      <t>+...+c</t>
    </r>
    <r>
      <rPr>
        <vertAlign val="subscript"/>
        <sz val="11"/>
        <color theme="1"/>
        <rFont val="Calibri"/>
        <family val="2"/>
        <scheme val="minor"/>
      </rPr>
      <t>mn</t>
    </r>
    <r>
      <rPr>
        <sz val="11"/>
        <color theme="1"/>
        <rFont val="Calibri"/>
        <family val="2"/>
        <scheme val="minor"/>
      </rPr>
      <t>*x</t>
    </r>
    <r>
      <rPr>
        <vertAlign val="subscript"/>
        <sz val="11"/>
        <color theme="1"/>
        <rFont val="Calibri"/>
        <family val="2"/>
        <scheme val="minor"/>
      </rPr>
      <t>mn</t>
    </r>
  </si>
  <si>
    <r>
      <t>min f(x)=1*x</t>
    </r>
    <r>
      <rPr>
        <vertAlign val="subscript"/>
        <sz val="11"/>
        <color theme="1"/>
        <rFont val="Calibri"/>
        <family val="2"/>
        <scheme val="minor"/>
      </rPr>
      <t>11</t>
    </r>
    <r>
      <rPr>
        <sz val="11"/>
        <color theme="1"/>
        <rFont val="Calibri"/>
        <family val="2"/>
        <scheme val="minor"/>
      </rPr>
      <t>+1*x</t>
    </r>
    <r>
      <rPr>
        <vertAlign val="subscript"/>
        <sz val="11"/>
        <color theme="1"/>
        <rFont val="Calibri"/>
        <family val="2"/>
        <scheme val="minor"/>
      </rPr>
      <t>12</t>
    </r>
    <r>
      <rPr>
        <sz val="11"/>
        <color theme="1"/>
        <rFont val="Calibri"/>
        <family val="2"/>
        <scheme val="minor"/>
      </rPr>
      <t>+4*x</t>
    </r>
    <r>
      <rPr>
        <vertAlign val="subscript"/>
        <sz val="11"/>
        <color theme="1"/>
        <rFont val="Calibri"/>
        <family val="2"/>
        <scheme val="minor"/>
      </rPr>
      <t>13</t>
    </r>
    <r>
      <rPr>
        <sz val="11"/>
        <color theme="1"/>
        <rFont val="Calibri"/>
        <family val="2"/>
        <scheme val="minor"/>
      </rPr>
      <t>+2x</t>
    </r>
    <r>
      <rPr>
        <vertAlign val="subscript"/>
        <sz val="11"/>
        <color theme="1"/>
        <rFont val="Calibri"/>
        <family val="2"/>
        <scheme val="minor"/>
      </rPr>
      <t>14</t>
    </r>
    <r>
      <rPr>
        <sz val="11"/>
        <color theme="1"/>
        <rFont val="Calibri"/>
        <family val="2"/>
        <scheme val="minor"/>
      </rPr>
      <t>+3x</t>
    </r>
    <r>
      <rPr>
        <vertAlign val="subscript"/>
        <sz val="11"/>
        <color theme="1"/>
        <rFont val="Calibri"/>
        <family val="2"/>
        <scheme val="minor"/>
      </rPr>
      <t>21</t>
    </r>
    <r>
      <rPr>
        <sz val="11"/>
        <color theme="1"/>
        <rFont val="Calibri"/>
        <family val="2"/>
        <scheme val="minor"/>
      </rPr>
      <t>+2x</t>
    </r>
    <r>
      <rPr>
        <vertAlign val="subscript"/>
        <sz val="11"/>
        <color theme="1"/>
        <rFont val="Calibri"/>
        <family val="2"/>
        <scheme val="minor"/>
      </rPr>
      <t>22</t>
    </r>
    <r>
      <rPr>
        <sz val="11"/>
        <color theme="1"/>
        <rFont val="Calibri"/>
        <family val="2"/>
        <scheme val="minor"/>
      </rPr>
      <t>+2x</t>
    </r>
    <r>
      <rPr>
        <vertAlign val="subscript"/>
        <sz val="11"/>
        <color theme="1"/>
        <rFont val="Calibri"/>
        <family val="2"/>
        <scheme val="minor"/>
      </rPr>
      <t>23</t>
    </r>
    <r>
      <rPr>
        <sz val="11"/>
        <color theme="1"/>
        <rFont val="Calibri"/>
        <family val="2"/>
        <scheme val="minor"/>
      </rPr>
      <t>+7x</t>
    </r>
    <r>
      <rPr>
        <vertAlign val="subscript"/>
        <sz val="11"/>
        <color theme="1"/>
        <rFont val="Calibri"/>
        <family val="2"/>
        <scheme val="minor"/>
      </rPr>
      <t>24</t>
    </r>
    <r>
      <rPr>
        <sz val="11"/>
        <color theme="1"/>
        <rFont val="Calibri"/>
        <family val="2"/>
        <scheme val="minor"/>
      </rPr>
      <t>+5x</t>
    </r>
    <r>
      <rPr>
        <vertAlign val="subscript"/>
        <sz val="11"/>
        <color theme="1"/>
        <rFont val="Calibri"/>
        <family val="2"/>
        <scheme val="minor"/>
      </rPr>
      <t>31</t>
    </r>
    <r>
      <rPr>
        <sz val="11"/>
        <color theme="1"/>
        <rFont val="Calibri"/>
        <family val="2"/>
        <scheme val="minor"/>
      </rPr>
      <t>+3x</t>
    </r>
    <r>
      <rPr>
        <vertAlign val="subscript"/>
        <sz val="11"/>
        <color theme="1"/>
        <rFont val="Calibri"/>
        <family val="2"/>
        <scheme val="minor"/>
      </rPr>
      <t>32</t>
    </r>
    <r>
      <rPr>
        <sz val="11"/>
        <color theme="1"/>
        <rFont val="Calibri"/>
        <family val="2"/>
        <scheme val="minor"/>
      </rPr>
      <t>+5x</t>
    </r>
    <r>
      <rPr>
        <vertAlign val="subscript"/>
        <sz val="11"/>
        <color theme="1"/>
        <rFont val="Calibri"/>
        <family val="2"/>
        <scheme val="minor"/>
      </rPr>
      <t>33</t>
    </r>
    <r>
      <rPr>
        <sz val="11"/>
        <color theme="1"/>
        <rFont val="Calibri"/>
        <family val="2"/>
        <scheme val="minor"/>
      </rPr>
      <t>+x</t>
    </r>
    <r>
      <rPr>
        <vertAlign val="subscript"/>
        <sz val="11"/>
        <color theme="1"/>
        <rFont val="Calibri"/>
        <family val="2"/>
        <scheme val="minor"/>
      </rPr>
      <t>34</t>
    </r>
  </si>
  <si>
    <t>Осталось довезти</t>
  </si>
  <si>
    <t>X</t>
  </si>
  <si>
    <t>Вывод:</t>
  </si>
  <si>
    <t>Типовое задание 2. Метод минимальной стоимости</t>
  </si>
  <si>
    <t>Типовое задание 3.</t>
  </si>
  <si>
    <t>B5</t>
  </si>
  <si>
    <t>A4</t>
  </si>
  <si>
    <t>При предоставлении первому покупателю 10ти единиц товара от первого поставщика, второму покупателю 10ти единиц от первого и 5 от второго, третьему покупателю 25 от второго поставщика, и 40 единиц товара четвертому покупателю от третьего поставщика, что почти выполняет его потребности, выходит минимальная цена в размере 120 единиц.</t>
  </si>
  <si>
    <t>Задание 4</t>
  </si>
  <si>
    <t>A5</t>
  </si>
  <si>
    <t>А5</t>
  </si>
  <si>
    <t>при полном закрытии потребностей 1 и 2 потребителей первым поставщиком, закрытии потребностей 3 потребителя товарами 2 и 3 поставщиков и закрытии потребностей 4 потребителя 3 и 4 поставщиками можно получить минимальную стоимость в 1860.</t>
  </si>
  <si>
    <t>если 4 поставщик удовлетворит потребности 1 потребителя, 1 поставщик удовлетворит потребности 2 и частично 3 потребителей, 2 поставщик удовлетворит потребности 3 и частично 4 потребителей, а 3 и 4 поставщики удовлетворят потребности 4 потребителя, то получиться минимальная стоимость в 1825.</t>
  </si>
  <si>
    <t>Составим рассчетную таблицу метод СЗУ</t>
  </si>
  <si>
    <t>Составим рассчетную таблицу метод минимальной стоимости</t>
  </si>
  <si>
    <t>при полном закрытии потребностей 1 потребителя первым поставщиком, закрытии потребностей 2 потребителя товарами 2 поставщиком, закрытии потребностей 3 потребителя 2, 3 и 4 поставщиками и закрытии потребностей 4 потребителя товарами четвертого и пятого поставщика можно удовлетворить большинство потребностей с ценой 3900.</t>
  </si>
  <si>
    <t>при полном закрытии потребностей 1 потребителя вторым поставщиком, закрытии потребностей 2 потребителя товарами 4 поставщика, закрытии потребностей 3 потребителя 1 и 3 поставщиками и закрытии потребностей 4 потребителя товарами второго и пятого поставщика можно удовлетворить большинство потребностей с минимальной ценой 3000.</t>
  </si>
  <si>
    <t>при соблюдении данного графика мы сможем предоставить максимальное количество груза между поставщиками за 120 единиц.</t>
  </si>
  <si>
    <t>min f(x) = 5x11+2x12+1x13+6x14+4x15+6x21+2x22+4x23+4x24+6x25+9x31+2x32+3x33+7x34+5x35+7x41+3x42+5x43+8x44+7x45+3x51+2x52+4x53+2x54+3x55
x11+x12+x13+x14+x15=200; x21+x22+x23+x24+x25=300; x31+x32+x33+x34+x35=200; x41+x42+x43+x44+x45=200; x51+x52+x53+x54+x55=100;
x11+x21+x31+x41+x51&lt;=200; x12+x22+x32+x42+x52&lt;=200; x13+x23+x33+x43+x53&lt;=400; x14+x24+x34+x44+x54&lt;=200; x15+x25+x35+x45+x55&lt;=100;
xij&gt;=0; i=1,5; j=1,5;</t>
  </si>
  <si>
    <t>min f(x) = 14x11+12x12+12x13+16x14+15x21+13x22+14x23+17x24+19x31+20x32+16x33+18x34+14x41+16x42+21x43+16x44
x11+x12+x13+x14=55
x21+x22+x23+x24=30
x31+x32+x33+x34=15
x41+x42+x43+x44=30
xij&gt;=0; i=1,4; j=1,4;
x11+x21+x31+x41=25
x12+x22+x32+x42=30
x13+x23+x33+x43=40
x14+x24+x34+x44=35
xij&gt;=0; i=1,4; j=1,4</t>
  </si>
  <si>
    <t>Метод потенциалов</t>
  </si>
  <si>
    <t>Проверить опорный план на оптимальность.</t>
  </si>
  <si>
    <t>В1</t>
  </si>
  <si>
    <t>В2</t>
  </si>
  <si>
    <t>В3</t>
  </si>
  <si>
    <t>В4</t>
  </si>
  <si>
    <t>А1</t>
  </si>
  <si>
    <t>А2</t>
  </si>
  <si>
    <t>А3</t>
  </si>
  <si>
    <t>А4</t>
  </si>
  <si>
    <t>аi</t>
  </si>
  <si>
    <t>потенциал поставщиков</t>
  </si>
  <si>
    <t>вj</t>
  </si>
  <si>
    <t>потенциал потребителей</t>
  </si>
  <si>
    <t>Задание 2.</t>
  </si>
  <si>
    <t>Задание 4.</t>
  </si>
  <si>
    <t>Проверить опорный план ПР2 Задание 4 метода СЗУ на оптимальность.</t>
  </si>
  <si>
    <t>Задание 3.</t>
  </si>
  <si>
    <t>Проверить опорный план ПР2 Задание 4 метода min стоимости на оптимальность.</t>
  </si>
  <si>
    <t>Оптимизировать опорный план Задание 4 ПР2 (полученный любым методом, который не является оптимальным и имеет меньшую стоимость)</t>
  </si>
  <si>
    <t>Опорный план является оптимальным. Минимальная стоимость перевозок  составит 1810.</t>
  </si>
  <si>
    <t>Bj</t>
  </si>
  <si>
    <t>Опорный план является неоптимальным. Не минимальная стоимость перевозок составит 3900.</t>
  </si>
  <si>
    <t>ai</t>
  </si>
  <si>
    <t>Опорный план является неоптимальным. Не минимальная стоимость перевозок составит 3200.</t>
  </si>
  <si>
    <t>В результате перемещения данный план не достиг оптимальности, однако уменьшил итоговую стоимость на 100 единиц.</t>
  </si>
  <si>
    <t>Решение ДЗ</t>
  </si>
  <si>
    <t>Составим ММ по поставленной задаче</t>
  </si>
  <si>
    <t>Составим задачу двойственную данной</t>
  </si>
  <si>
    <t>min z(y)=12y1+8y2+48y3</t>
  </si>
  <si>
    <t>y1</t>
  </si>
  <si>
    <r>
      <rPr>
        <sz val="11"/>
        <color theme="1"/>
        <rFont val="Calibri"/>
        <family val="2"/>
        <charset val="204"/>
      </rPr>
      <t>2y1+7y2+5y3</t>
    </r>
    <r>
      <rPr>
        <sz val="11"/>
        <color theme="1"/>
        <rFont val="Calibri"/>
        <family val="2"/>
        <charset val="204"/>
      </rPr>
      <t>≥3</t>
    </r>
  </si>
  <si>
    <t>(1)</t>
  </si>
  <si>
    <t>y2</t>
  </si>
  <si>
    <r>
      <rPr>
        <sz val="11"/>
        <color theme="1"/>
        <rFont val="Calibri"/>
        <family val="2"/>
        <charset val="204"/>
      </rPr>
      <t>4y1+2y2+8y3</t>
    </r>
    <r>
      <rPr>
        <sz val="11"/>
        <color theme="1"/>
        <rFont val="Calibri"/>
        <family val="2"/>
        <charset val="204"/>
      </rPr>
      <t>≥4</t>
    </r>
  </si>
  <si>
    <t>(2)</t>
  </si>
  <si>
    <t>y3</t>
  </si>
  <si>
    <r>
      <rPr>
        <sz val="11"/>
        <color theme="1"/>
        <rFont val="Calibri"/>
        <family val="2"/>
        <charset val="204"/>
      </rPr>
      <t>2y2+4y3</t>
    </r>
    <r>
      <rPr>
        <sz val="11"/>
        <color theme="1"/>
        <rFont val="Calibri"/>
        <family val="2"/>
        <charset val="204"/>
      </rPr>
      <t>≥3</t>
    </r>
  </si>
  <si>
    <t>(3)</t>
  </si>
  <si>
    <t>x3</t>
  </si>
  <si>
    <r>
      <rPr>
        <sz val="11"/>
        <color theme="1"/>
        <rFont val="Calibri"/>
        <family val="2"/>
        <charset val="204"/>
      </rPr>
      <t>8y1+6y2+3y3</t>
    </r>
    <r>
      <rPr>
        <sz val="11"/>
        <color theme="1"/>
        <rFont val="Calibri"/>
        <family val="2"/>
        <charset val="204"/>
      </rPr>
      <t>≥1</t>
    </r>
  </si>
  <si>
    <t>(4)</t>
  </si>
  <si>
    <t>x4</t>
  </si>
  <si>
    <t>Реализуем ММ симплекс-методом с помощью Excel</t>
  </si>
  <si>
    <t>y1,y2,y3≥0</t>
  </si>
  <si>
    <t>х1</t>
  </si>
  <si>
    <t>х2</t>
  </si>
  <si>
    <t>≤</t>
  </si>
  <si>
    <t>≥</t>
  </si>
  <si>
    <t>Максимальная прибыль в размере 15 может быть получена при выпуске 2-го и 3-го видов продукции в размере 3-х и 1-й единиц продукции.</t>
  </si>
  <si>
    <t xml:space="preserve">Минимальные затраты ресурсов на производство составит 15 при двойственных оценках фонда рабочего времени станков 0,25, 1,5 и 0 соответственно </t>
  </si>
  <si>
    <t>Вывод: maxf(x)=minz(y)=15, следовательно согласно основной теоремы двойственности задача решена верно.</t>
  </si>
  <si>
    <t>Типовое задание 2</t>
  </si>
  <si>
    <t>Составим ММ</t>
  </si>
  <si>
    <t xml:space="preserve">Решим графически </t>
  </si>
  <si>
    <t>Решение ЗНП</t>
  </si>
  <si>
    <t>Типовое задание 1. (см Лекция. ЗНП стр. 1-3)</t>
  </si>
  <si>
    <r>
      <rPr>
        <b/>
        <sz val="11"/>
        <color theme="1"/>
        <rFont val="Calibri"/>
        <family val="2"/>
        <charset val="204"/>
      </rPr>
      <t>Вывод</t>
    </r>
    <r>
      <rPr>
        <sz val="11"/>
        <color theme="1"/>
        <rFont val="Calibri"/>
        <family val="2"/>
        <charset val="204"/>
      </rPr>
      <t>: минимальное значение равно 5 при значениях х1=2 и х2=3.</t>
    </r>
  </si>
  <si>
    <t>max</t>
  </si>
  <si>
    <t>F(y) = 2y1 + 3y2 + y3</t>
  </si>
  <si>
    <t xml:space="preserve"> y1 + 3y2 + 5y3 ≤ 15</t>
  </si>
  <si>
    <t xml:space="preserve"> y1 + y2 + y3 ≤ 7</t>
  </si>
  <si>
    <t xml:space="preserve"> 2y1 + y2 + 4y3 ≤ 12</t>
  </si>
  <si>
    <t>y1, y2, y3 ≥ 0</t>
  </si>
  <si>
    <t>Минимальная целевая функия в исходной задаче составит 18 при x1 = 0,5, x2=1,5 и x3 = 0</t>
  </si>
  <si>
    <t>Максимальная целевая функия в двойственной задаче составит 18 при y1 = 3, y2=4 и y3 = 0</t>
  </si>
  <si>
    <t>Вывод: значения целевых функций исходной и двойственной задач совпадают, что подтверждает оптимальность найденных решений согласно основной теореме двойственности.</t>
  </si>
  <si>
    <t xml:space="preserve"> </t>
  </si>
  <si>
    <t>F(y) = 3y1 + 10y2</t>
  </si>
  <si>
    <t xml:space="preserve"> -y1 + 2y2 ≤ 6</t>
  </si>
  <si>
    <t>y1 - y2 ≤ 4</t>
  </si>
  <si>
    <t xml:space="preserve"> -y1 - y2 ≤ -2</t>
  </si>
  <si>
    <t>y1 + 2y2 ≤ 10</t>
  </si>
  <si>
    <t>Подставим x1 и x4 в исходную задачу</t>
  </si>
  <si>
    <t>6*1 + 4*0 - 2*0 + 10*4 =</t>
  </si>
  <si>
    <t>=</t>
  </si>
  <si>
    <t>min Z(X) = 46 при X = (1, 0, 0, 4)</t>
  </si>
  <si>
    <t xml:space="preserve">Вывод:значения целевых функций исходной и двойственной задач совпадают, что подтверждает оптимальность найденных решений согласно основной теореме двойственности															</t>
  </si>
  <si>
    <t>Если ресурс положительный, то он является дефицитным</t>
  </si>
  <si>
    <t>y1=2</t>
  </si>
  <si>
    <t>y2=4</t>
  </si>
  <si>
    <t>Если двойственная переменная равна нулю, то соответствующий ресурс недефицитный и может быть заменен другими ресурсами. В нашем случае оба ресурса дефицитны, поэтому они не могут быть заменены.</t>
  </si>
  <si>
    <t>при увеличении работы 2-го станка на 1 час размер прибыли увелится на 4 у.е.</t>
  </si>
  <si>
    <t>Проведем анализ оптимального плана на основе свойств двойственных оценок.</t>
  </si>
  <si>
    <t>Проверим ресурсы на заменяемость</t>
  </si>
  <si>
    <t>при увеличении работы 1-го станка на 1 час размер прибыли увелится на 2 у.е.</t>
  </si>
  <si>
    <t>Проверим дефицитность ресурсов</t>
  </si>
  <si>
    <t>Вариант 17</t>
  </si>
  <si>
    <t>Вариант 3</t>
  </si>
  <si>
    <t>Типовое задание 2. (см Лекция. ЗНП стр.4-5,9-11)</t>
  </si>
  <si>
    <t>f(x1,x2)</t>
  </si>
  <si>
    <t>Ответ: оптимальное решение при x1=20, x2=50 равно 14600</t>
  </si>
  <si>
    <t>Типовое задание 3</t>
  </si>
  <si>
    <t>Вывод: оптимальное решение при x1=2, x2=3 равно 5</t>
  </si>
  <si>
    <t>min Z=cos(2x1^2+2x2^2)-x3+1</t>
  </si>
  <si>
    <t>x1^2+x2^2+x3^2&lt;=4</t>
  </si>
  <si>
    <t>x1&gt;=0</t>
  </si>
  <si>
    <t>x2&gt;=0</t>
  </si>
  <si>
    <t>x3&gt;=0</t>
  </si>
  <si>
    <t>f(x1,x2,x3)</t>
  </si>
  <si>
    <t>Задание 5</t>
  </si>
  <si>
    <t>Z=(x1-8)^2+(x2-6)^2</t>
  </si>
  <si>
    <t>x1+x2&gt;=2</t>
  </si>
  <si>
    <t>-3x1+4x2&lt;=12</t>
  </si>
  <si>
    <t>x1+2x2&lt;=12</t>
  </si>
  <si>
    <t>Задание 6</t>
  </si>
  <si>
    <t>Вариант 1</t>
  </si>
  <si>
    <t>Задание 1</t>
  </si>
  <si>
    <t>+</t>
  </si>
  <si>
    <t>x1 - число изделий 1-го вида</t>
  </si>
  <si>
    <t>x2 - число изделий 2-го вида</t>
  </si>
  <si>
    <t>x3 - число изделий 3-го вида</t>
  </si>
  <si>
    <t>max f(x) = 20x1 + 40x2 + 50x3</t>
  </si>
  <si>
    <t>x1 &gt;= 1000</t>
  </si>
  <si>
    <t>x2 &gt;= 2000</t>
  </si>
  <si>
    <t>x3 &gt;= 2500</t>
  </si>
  <si>
    <t>x1 &lt;= 2000</t>
  </si>
  <si>
    <t>x2 &lt;= 3000</t>
  </si>
  <si>
    <t>x3 &lt;= 5000</t>
  </si>
  <si>
    <t>500x1 + 300x2 + 1000x3 &lt;= 250000</t>
  </si>
  <si>
    <t>1000x1 + 200x2 + 100x3 &lt;= 300000</t>
  </si>
  <si>
    <t>150x1 + 300x2 + 200x3 &lt;= 200000</t>
  </si>
  <si>
    <t>100x1 + 200x2 + 400x3 &lt;= 400000</t>
  </si>
  <si>
    <t>x1, x2, x3 &gt;= 0</t>
  </si>
  <si>
    <t>Вывод: не удалось найти допустимое решение</t>
  </si>
  <si>
    <t>Задание 2</t>
  </si>
  <si>
    <t>x1 - число продукции 1-го вида</t>
  </si>
  <si>
    <t>x2 - число продукции 2-го вида</t>
  </si>
  <si>
    <t>max f(x) = 40x1 + 60x2</t>
  </si>
  <si>
    <t>2x1 + 4x2 &lt;= 2000</t>
  </si>
  <si>
    <t>4x1 + x2 &lt;= 1400</t>
  </si>
  <si>
    <t>2x1 + x2 &lt;= 800</t>
  </si>
  <si>
    <t>x1, x2 =&gt; 0</t>
  </si>
  <si>
    <t>Решим эту задачу графическим методом</t>
  </si>
  <si>
    <t>2x1 + 4x2 = 2000</t>
  </si>
  <si>
    <t>4x1 + x2 = 1400</t>
  </si>
  <si>
    <t>2x1 + x2 = 800</t>
  </si>
  <si>
    <t>min f(y) =2000y1 + 1400y2 + 800y3</t>
  </si>
  <si>
    <t>2y1 + 4y2 + 2y3 &gt;= 40</t>
  </si>
  <si>
    <t>4y1 + y2 + y3 &gt;= 60</t>
  </si>
  <si>
    <t>y1, y2, y3 &gt;= 0</t>
  </si>
  <si>
    <t>F = 40x1 + 60x2 -&gt; max</t>
  </si>
  <si>
    <t>grad F = (40; 60) = n</t>
  </si>
  <si>
    <t>X = L1 ∩ L3</t>
  </si>
  <si>
    <t>X=(200; 400)</t>
  </si>
  <si>
    <t>2x1 = 800 - x2</t>
  </si>
  <si>
    <t>800 - x2 + 4x2 = 2000</t>
  </si>
  <si>
    <t>x2 = 400</t>
  </si>
  <si>
    <t>2x1 + 400 = 800</t>
  </si>
  <si>
    <t>x1 = 200</t>
  </si>
  <si>
    <t>x1​=200, x2​=400</t>
  </si>
  <si>
    <t>F(X) = 40 * 200 + 60 * 400 =</t>
  </si>
  <si>
    <t>Проверяем решение симплекс-методом с помощью Excel</t>
  </si>
  <si>
    <t>Максимальная прибыль в размере 32000 может быть получена при выпуске 1-го и 2-го видов продукции в размере 200-х и 400-х единиц продукции.</t>
  </si>
  <si>
    <t xml:space="preserve">Вывод: </t>
  </si>
  <si>
    <t>max f(x)=min f(y)=32000, следовательно согласно основной теоремы двойственности задача решена верно. Значения двойственных оценок: y1 ≈ 13.33, y2 = 0, y3 ≈ 6.67</t>
  </si>
  <si>
    <t>Вариант 4</t>
  </si>
  <si>
    <t>{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</si>
</sst>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2"/>
      <color theme="1"/>
      <name val="Times New Roman"/>
      <family val="1"/>
      <charset val="204"/>
    </font>
    <font>
      <vertAlign val="subscript"/>
      <sz val="11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14"/>
      <color theme="1"/>
      <name val="Times New Roman"/>
      <family val="1"/>
      <charset val="204"/>
    </font>
    <font>
      <b/>
      <sz val="12"/>
      <color theme="1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sz val="10"/>
      <color theme="1"/>
      <name val="Calibri"/>
      <family val="2"/>
      <charset val="204"/>
      <scheme val="minor"/>
    </font>
    <font>
      <sz val="6"/>
      <color theme="1"/>
      <name val="Calibri"/>
      <family val="2"/>
      <charset val="204"/>
      <scheme val="minor"/>
    </font>
    <font>
      <sz val="10"/>
      <name val="Arial"/>
      <family val="2"/>
      <charset val="204"/>
    </font>
    <font>
      <sz val="5"/>
      <color theme="1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</font>
    <font>
      <sz val="9"/>
      <color theme="1"/>
      <name val="Calibri"/>
      <family val="2"/>
      <charset val="204"/>
    </font>
    <font>
      <sz val="9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</font>
    <font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charset val="204"/>
      <scheme val="minor"/>
    </font>
    <font>
      <sz val="12"/>
      <name val="Calibri"/>
      <family val="2"/>
      <scheme val="minor"/>
    </font>
    <font>
      <sz val="12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  <charset val="204"/>
    </font>
    <font>
      <sz val="11"/>
      <color rgb="FF000000"/>
      <name val="Arial"/>
      <family val="2"/>
      <charset val="204"/>
    </font>
    <font>
      <sz val="11"/>
      <color rgb="FF1F1F1F"/>
      <name val="Calibri"/>
      <family val="2"/>
      <charset val="204"/>
      <scheme val="minor"/>
    </font>
    <font>
      <sz val="26"/>
      <color theme="1"/>
      <name val="Calibri"/>
      <family val="2"/>
      <charset val="204"/>
      <scheme val="minor"/>
    </font>
  </fonts>
  <fills count="19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999999"/>
        <bgColor rgb="FF999999"/>
      </patternFill>
    </fill>
    <fill>
      <patternFill patternType="solid">
        <fgColor rgb="FF00FF00"/>
        <bgColor rgb="FF00FF00"/>
      </patternFill>
    </fill>
    <fill>
      <patternFill patternType="solid">
        <fgColor rgb="FFFFFF00"/>
        <bgColor rgb="FFFFFF00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92D050"/>
        <bgColor rgb="FF92D050"/>
      </patternFill>
    </fill>
    <fill>
      <patternFill patternType="solid">
        <fgColor rgb="FFFF0000"/>
        <bgColor rgb="FFFF0000"/>
      </patternFill>
    </fill>
    <fill>
      <patternFill patternType="solid">
        <fgColor rgb="FFFFFFFF"/>
        <bgColor indexed="64"/>
      </patternFill>
    </fill>
    <fill>
      <patternFill patternType="solid">
        <fgColor rgb="FF00B050"/>
        <bgColor indexed="64"/>
      </patternFill>
    </fill>
  </fills>
  <borders count="5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rgb="FF000000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000000"/>
      </left>
      <right/>
      <top style="medium">
        <color rgb="FFCCCCCC"/>
      </top>
      <bottom style="medium">
        <color rgb="FFCCCCCC"/>
      </bottom>
      <diagonal/>
    </border>
    <border>
      <left style="medium">
        <color rgb="FF000000"/>
      </left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</borders>
  <cellStyleXfs count="2">
    <xf numFmtId="0" fontId="0" fillId="0" borderId="0"/>
    <xf numFmtId="0" fontId="27" fillId="0" borderId="0"/>
  </cellStyleXfs>
  <cellXfs count="217">
    <xf numFmtId="0" fontId="0" fillId="0" borderId="0" xfId="0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0" xfId="0" applyAlignment="1">
      <alignment wrapText="1"/>
    </xf>
    <xf numFmtId="0" fontId="0" fillId="0" borderId="1" xfId="0" applyBorder="1"/>
    <xf numFmtId="0" fontId="0" fillId="3" borderId="1" xfId="0" applyFill="1" applyBorder="1"/>
    <xf numFmtId="0" fontId="0" fillId="4" borderId="1" xfId="0" applyFont="1" applyFill="1" applyBorder="1"/>
    <xf numFmtId="0" fontId="0" fillId="5" borderId="1" xfId="0" applyFill="1" applyBorder="1"/>
    <xf numFmtId="0" fontId="0" fillId="0" borderId="2" xfId="0" applyBorder="1" applyAlignment="1">
      <alignment horizontal="center"/>
    </xf>
    <xf numFmtId="0" fontId="0" fillId="0" borderId="2" xfId="0" applyBorder="1" applyAlignment="1"/>
    <xf numFmtId="0" fontId="5" fillId="0" borderId="0" xfId="0" applyFont="1"/>
    <xf numFmtId="12" fontId="5" fillId="6" borderId="1" xfId="0" applyNumberFormat="1" applyFont="1" applyFill="1" applyBorder="1"/>
    <xf numFmtId="0" fontId="5" fillId="0" borderId="0" xfId="0" applyFont="1" applyAlignment="1">
      <alignment horizontal="center"/>
    </xf>
    <xf numFmtId="0" fontId="5" fillId="0" borderId="1" xfId="0" applyFont="1" applyBorder="1"/>
    <xf numFmtId="0" fontId="5" fillId="4" borderId="1" xfId="0" applyFont="1" applyFill="1" applyBorder="1"/>
    <xf numFmtId="0" fontId="5" fillId="5" borderId="1" xfId="0" applyFont="1" applyFill="1" applyBorder="1"/>
    <xf numFmtId="0" fontId="5" fillId="0" borderId="0" xfId="0" applyFont="1" applyAlignment="1"/>
    <xf numFmtId="0" fontId="5" fillId="0" borderId="0" xfId="0" applyFont="1" applyAlignment="1">
      <alignment vertical="center"/>
    </xf>
    <xf numFmtId="0" fontId="5" fillId="0" borderId="0" xfId="0" applyFont="1" applyAlignment="1">
      <alignment horizontal="center"/>
    </xf>
    <xf numFmtId="2" fontId="5" fillId="6" borderId="1" xfId="0" applyNumberFormat="1" applyFont="1" applyFill="1" applyBorder="1"/>
    <xf numFmtId="0" fontId="0" fillId="7" borderId="1" xfId="0" applyFill="1" applyBorder="1"/>
    <xf numFmtId="0" fontId="0" fillId="3" borderId="0" xfId="0" applyFill="1" applyBorder="1"/>
    <xf numFmtId="0" fontId="0" fillId="0" borderId="3" xfId="0" applyBorder="1"/>
    <xf numFmtId="0" fontId="0" fillId="0" borderId="2" xfId="0" applyBorder="1"/>
    <xf numFmtId="0" fontId="0" fillId="0" borderId="4" xfId="0" applyBorder="1"/>
    <xf numFmtId="0" fontId="0" fillId="0" borderId="5" xfId="0" applyBorder="1"/>
    <xf numFmtId="0" fontId="0" fillId="8" borderId="6" xfId="0" applyFill="1" applyBorder="1"/>
    <xf numFmtId="0" fontId="0" fillId="8" borderId="7" xfId="0" applyFill="1" applyBorder="1"/>
    <xf numFmtId="0" fontId="0" fillId="8" borderId="8" xfId="0" applyFill="1" applyBorder="1"/>
    <xf numFmtId="0" fontId="0" fillId="0" borderId="7" xfId="0" applyBorder="1"/>
    <xf numFmtId="0" fontId="0" fillId="0" borderId="6" xfId="0" applyBorder="1"/>
    <xf numFmtId="0" fontId="0" fillId="0" borderId="8" xfId="0" applyBorder="1"/>
    <xf numFmtId="0" fontId="0" fillId="0" borderId="9" xfId="0" applyBorder="1"/>
    <xf numFmtId="0" fontId="0" fillId="8" borderId="10" xfId="0" applyFill="1" applyBorder="1"/>
    <xf numFmtId="0" fontId="0" fillId="8" borderId="0" xfId="0" applyFill="1" applyBorder="1"/>
    <xf numFmtId="0" fontId="0" fillId="8" borderId="11" xfId="0" applyFill="1" applyBorder="1"/>
    <xf numFmtId="0" fontId="0" fillId="0" borderId="0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0" borderId="14" xfId="0" applyBorder="1"/>
    <xf numFmtId="0" fontId="0" fillId="8" borderId="13" xfId="0" applyFill="1" applyBorder="1"/>
    <xf numFmtId="0" fontId="0" fillId="8" borderId="15" xfId="0" applyFill="1" applyBorder="1"/>
    <xf numFmtId="0" fontId="0" fillId="8" borderId="14" xfId="0" applyFill="1" applyBorder="1"/>
    <xf numFmtId="0" fontId="0" fillId="0" borderId="15" xfId="0" applyBorder="1"/>
    <xf numFmtId="0" fontId="0" fillId="4" borderId="1" xfId="0" applyFill="1" applyBorder="1"/>
    <xf numFmtId="0" fontId="0" fillId="0" borderId="1" xfId="0" applyFill="1" applyBorder="1"/>
    <xf numFmtId="0" fontId="0" fillId="0" borderId="5" xfId="0" applyFill="1" applyBorder="1" applyAlignment="1">
      <alignment wrapText="1"/>
    </xf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4" borderId="12" xfId="0" applyFill="1" applyBorder="1"/>
    <xf numFmtId="0" fontId="0" fillId="4" borderId="0" xfId="0" applyFill="1"/>
    <xf numFmtId="0" fontId="0" fillId="0" borderId="19" xfId="0" applyBorder="1"/>
    <xf numFmtId="0" fontId="0" fillId="2" borderId="1" xfId="0" applyFill="1" applyBorder="1"/>
    <xf numFmtId="0" fontId="0" fillId="0" borderId="0" xfId="0" applyFill="1" applyBorder="1"/>
    <xf numFmtId="0" fontId="0" fillId="9" borderId="6" xfId="0" applyFill="1" applyBorder="1"/>
    <xf numFmtId="0" fontId="0" fillId="9" borderId="7" xfId="0" applyFill="1" applyBorder="1"/>
    <xf numFmtId="0" fontId="0" fillId="9" borderId="8" xfId="0" applyFill="1" applyBorder="1"/>
    <xf numFmtId="0" fontId="0" fillId="0" borderId="7" xfId="0" applyFill="1" applyBorder="1"/>
    <xf numFmtId="0" fontId="0" fillId="0" borderId="6" xfId="0" applyFill="1" applyBorder="1"/>
    <xf numFmtId="0" fontId="0" fillId="0" borderId="8" xfId="0" applyFill="1" applyBorder="1"/>
    <xf numFmtId="0" fontId="0" fillId="9" borderId="10" xfId="0" applyFill="1" applyBorder="1"/>
    <xf numFmtId="0" fontId="0" fillId="9" borderId="0" xfId="0" applyFill="1" applyBorder="1"/>
    <xf numFmtId="0" fontId="0" fillId="9" borderId="11" xfId="0" applyFill="1" applyBorder="1"/>
    <xf numFmtId="0" fontId="0" fillId="0" borderId="10" xfId="0" applyFill="1" applyBorder="1"/>
    <xf numFmtId="0" fontId="0" fillId="0" borderId="11" xfId="0" applyFill="1" applyBorder="1"/>
    <xf numFmtId="0" fontId="0" fillId="0" borderId="13" xfId="0" applyFill="1" applyBorder="1"/>
    <xf numFmtId="0" fontId="0" fillId="0" borderId="14" xfId="0" applyFill="1" applyBorder="1"/>
    <xf numFmtId="0" fontId="0" fillId="9" borderId="13" xfId="0" applyFill="1" applyBorder="1"/>
    <xf numFmtId="0" fontId="0" fillId="9" borderId="15" xfId="0" applyFill="1" applyBorder="1"/>
    <xf numFmtId="0" fontId="0" fillId="9" borderId="14" xfId="0" applyFill="1" applyBorder="1"/>
    <xf numFmtId="0" fontId="0" fillId="0" borderId="15" xfId="0" applyFill="1" applyBorder="1"/>
    <xf numFmtId="0" fontId="0" fillId="7" borderId="5" xfId="0" applyFill="1" applyBorder="1"/>
    <xf numFmtId="0" fontId="0" fillId="7" borderId="0" xfId="0" applyFill="1" applyBorder="1"/>
    <xf numFmtId="0" fontId="0" fillId="0" borderId="20" xfId="0" applyBorder="1"/>
    <xf numFmtId="0" fontId="0" fillId="0" borderId="21" xfId="0" applyBorder="1"/>
    <xf numFmtId="0" fontId="0" fillId="0" borderId="22" xfId="0" applyBorder="1"/>
    <xf numFmtId="0" fontId="0" fillId="0" borderId="23" xfId="0" applyBorder="1"/>
    <xf numFmtId="0" fontId="0" fillId="2" borderId="3" xfId="0" applyFill="1" applyBorder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4" fillId="0" borderId="0" xfId="0" applyFont="1"/>
    <xf numFmtId="0" fontId="0" fillId="0" borderId="8" xfId="0" applyFill="1" applyBorder="1" applyAlignment="1">
      <alignment wrapText="1"/>
    </xf>
    <xf numFmtId="0" fontId="0" fillId="0" borderId="5" xfId="0" applyFill="1" applyBorder="1"/>
    <xf numFmtId="0" fontId="0" fillId="0" borderId="12" xfId="0" applyFill="1" applyBorder="1"/>
    <xf numFmtId="0" fontId="0" fillId="0" borderId="9" xfId="0" applyFill="1" applyBorder="1"/>
    <xf numFmtId="0" fontId="0" fillId="0" borderId="27" xfId="0" applyBorder="1"/>
    <xf numFmtId="0" fontId="0" fillId="0" borderId="28" xfId="0" applyBorder="1"/>
    <xf numFmtId="0" fontId="0" fillId="4" borderId="15" xfId="0" applyFill="1" applyBorder="1"/>
    <xf numFmtId="0" fontId="0" fillId="4" borderId="16" xfId="0" applyFill="1" applyBorder="1"/>
    <xf numFmtId="0" fontId="0" fillId="4" borderId="29" xfId="0" applyFill="1" applyBorder="1"/>
    <xf numFmtId="0" fontId="7" fillId="0" borderId="0" xfId="0" applyFont="1" applyAlignment="1">
      <alignment wrapText="1"/>
    </xf>
    <xf numFmtId="0" fontId="9" fillId="0" borderId="0" xfId="0" applyFont="1" applyAlignment="1"/>
    <xf numFmtId="0" fontId="10" fillId="0" borderId="0" xfId="0" applyFont="1"/>
    <xf numFmtId="0" fontId="0" fillId="0" borderId="0" xfId="0" applyFont="1" applyAlignment="1"/>
    <xf numFmtId="0" fontId="11" fillId="0" borderId="0" xfId="0" applyFont="1" applyAlignment="1"/>
    <xf numFmtId="0" fontId="11" fillId="0" borderId="30" xfId="0" applyFont="1" applyBorder="1"/>
    <xf numFmtId="0" fontId="10" fillId="0" borderId="30" xfId="0" applyFont="1" applyBorder="1" applyAlignment="1">
      <alignment horizontal="center"/>
    </xf>
    <xf numFmtId="0" fontId="10" fillId="0" borderId="0" xfId="0" applyFont="1" applyAlignment="1">
      <alignment horizontal="center"/>
    </xf>
    <xf numFmtId="0" fontId="12" fillId="0" borderId="0" xfId="0" applyFont="1" applyAlignment="1"/>
    <xf numFmtId="0" fontId="10" fillId="0" borderId="30" xfId="0" applyFont="1" applyBorder="1" applyAlignment="1">
      <alignment horizontal="right"/>
    </xf>
    <xf numFmtId="0" fontId="11" fillId="0" borderId="30" xfId="0" applyFont="1" applyBorder="1" applyAlignment="1">
      <alignment horizontal="center"/>
    </xf>
    <xf numFmtId="0" fontId="11" fillId="0" borderId="34" xfId="0" applyFont="1" applyBorder="1" applyAlignment="1"/>
    <xf numFmtId="0" fontId="11" fillId="0" borderId="35" xfId="0" applyFont="1" applyBorder="1" applyAlignment="1"/>
    <xf numFmtId="0" fontId="11" fillId="10" borderId="34" xfId="0" applyFont="1" applyFill="1" applyBorder="1"/>
    <xf numFmtId="0" fontId="11" fillId="10" borderId="37" xfId="0" applyFont="1" applyFill="1" applyBorder="1" applyAlignment="1"/>
    <xf numFmtId="0" fontId="11" fillId="10" borderId="35" xfId="0" applyFont="1" applyFill="1" applyBorder="1" applyAlignment="1"/>
    <xf numFmtId="0" fontId="11" fillId="0" borderId="37" xfId="0" applyFont="1" applyBorder="1" applyAlignment="1"/>
    <xf numFmtId="0" fontId="11" fillId="0" borderId="36" xfId="0" applyFont="1" applyBorder="1" applyAlignment="1">
      <alignment horizontal="center" vertical="center"/>
    </xf>
    <xf numFmtId="0" fontId="11" fillId="0" borderId="39" xfId="0" applyFont="1" applyBorder="1"/>
    <xf numFmtId="0" fontId="11" fillId="11" borderId="40" xfId="0" applyFont="1" applyFill="1" applyBorder="1" applyAlignment="1">
      <alignment horizontal="left"/>
    </xf>
    <xf numFmtId="0" fontId="11" fillId="10" borderId="39" xfId="0" applyFont="1" applyFill="1" applyBorder="1" applyAlignment="1"/>
    <xf numFmtId="0" fontId="11" fillId="10" borderId="41" xfId="0" applyFont="1" applyFill="1" applyBorder="1" applyAlignment="1"/>
    <xf numFmtId="0" fontId="11" fillId="10" borderId="40" xfId="0" applyFont="1" applyFill="1" applyBorder="1"/>
    <xf numFmtId="0" fontId="11" fillId="0" borderId="41" xfId="0" applyFont="1" applyBorder="1"/>
    <xf numFmtId="0" fontId="11" fillId="0" borderId="38" xfId="0" applyFont="1" applyBorder="1" applyAlignment="1">
      <alignment horizontal="center" vertical="center"/>
    </xf>
    <xf numFmtId="0" fontId="11" fillId="0" borderId="42" xfId="0" applyFont="1" applyBorder="1" applyAlignment="1"/>
    <xf numFmtId="0" fontId="11" fillId="0" borderId="43" xfId="0" applyFont="1" applyBorder="1" applyAlignment="1"/>
    <xf numFmtId="0" fontId="11" fillId="0" borderId="31" xfId="0" applyFont="1" applyBorder="1" applyAlignment="1">
      <alignment horizontal="center" vertical="center"/>
    </xf>
    <xf numFmtId="0" fontId="11" fillId="0" borderId="32" xfId="0" applyFont="1" applyBorder="1" applyAlignment="1">
      <alignment horizontal="center" vertical="center"/>
    </xf>
    <xf numFmtId="0" fontId="11" fillId="12" borderId="0" xfId="0" applyFont="1" applyFill="1" applyAlignment="1"/>
    <xf numFmtId="0" fontId="14" fillId="0" borderId="0" xfId="0" applyFont="1" applyAlignment="1">
      <alignment horizontal="right" vertical="top"/>
    </xf>
    <xf numFmtId="0" fontId="11" fillId="0" borderId="30" xfId="0" applyFont="1" applyBorder="1" applyAlignment="1"/>
    <xf numFmtId="0" fontId="11" fillId="0" borderId="0" xfId="0" applyFont="1" applyAlignment="1">
      <alignment horizontal="right"/>
    </xf>
    <xf numFmtId="0" fontId="10" fillId="0" borderId="0" xfId="0" applyFont="1" applyAlignment="1"/>
    <xf numFmtId="0" fontId="8" fillId="0" borderId="0" xfId="0" applyFont="1" applyAlignment="1"/>
    <xf numFmtId="0" fontId="15" fillId="0" borderId="0" xfId="0" applyFont="1" applyAlignment="1"/>
    <xf numFmtId="0" fontId="0" fillId="0" borderId="44" xfId="0" applyBorder="1"/>
    <xf numFmtId="0" fontId="0" fillId="13" borderId="15" xfId="0" applyFill="1" applyBorder="1"/>
    <xf numFmtId="0" fontId="0" fillId="14" borderId="15" xfId="0" applyFill="1" applyBorder="1"/>
    <xf numFmtId="0" fontId="3" fillId="0" borderId="0" xfId="0" applyFont="1"/>
    <xf numFmtId="0" fontId="17" fillId="0" borderId="0" xfId="0" applyFont="1"/>
    <xf numFmtId="0" fontId="17" fillId="0" borderId="0" xfId="0" applyFont="1" applyAlignment="1"/>
    <xf numFmtId="0" fontId="18" fillId="0" borderId="0" xfId="0" applyFont="1" applyAlignment="1">
      <alignment horizontal="right"/>
    </xf>
    <xf numFmtId="49" fontId="17" fillId="0" borderId="0" xfId="0" applyNumberFormat="1" applyFont="1"/>
    <xf numFmtId="0" fontId="19" fillId="0" borderId="0" xfId="0" applyFont="1" applyAlignment="1"/>
    <xf numFmtId="0" fontId="17" fillId="0" borderId="0" xfId="0" applyFont="1" applyAlignment="1">
      <alignment horizontal="left"/>
    </xf>
    <xf numFmtId="0" fontId="17" fillId="15" borderId="30" xfId="0" applyFont="1" applyFill="1" applyBorder="1"/>
    <xf numFmtId="0" fontId="17" fillId="0" borderId="30" xfId="0" applyFont="1" applyBorder="1"/>
    <xf numFmtId="0" fontId="17" fillId="12" borderId="30" xfId="0" applyFont="1" applyFill="1" applyBorder="1"/>
    <xf numFmtId="0" fontId="17" fillId="16" borderId="30" xfId="0" applyFont="1" applyFill="1" applyBorder="1"/>
    <xf numFmtId="0" fontId="17" fillId="0" borderId="30" xfId="0" applyFont="1" applyBorder="1" applyAlignment="1">
      <alignment horizontal="center" vertical="center"/>
    </xf>
    <xf numFmtId="0" fontId="17" fillId="0" borderId="0" xfId="0" applyFont="1" applyAlignment="1">
      <alignment horizontal="left" wrapText="1"/>
    </xf>
    <xf numFmtId="0" fontId="16" fillId="0" borderId="0" xfId="0" applyFont="1"/>
    <xf numFmtId="0" fontId="16" fillId="0" borderId="0" xfId="0" applyFont="1" applyAlignment="1"/>
    <xf numFmtId="0" fontId="3" fillId="0" borderId="0" xfId="0" applyFont="1" applyAlignment="1"/>
    <xf numFmtId="2" fontId="0" fillId="0" borderId="0" xfId="0" applyNumberFormat="1"/>
    <xf numFmtId="0" fontId="21" fillId="0" borderId="0" xfId="0" applyFont="1"/>
    <xf numFmtId="0" fontId="22" fillId="0" borderId="0" xfId="0" applyFont="1"/>
    <xf numFmtId="0" fontId="23" fillId="0" borderId="0" xfId="0" applyFont="1"/>
    <xf numFmtId="0" fontId="25" fillId="0" borderId="0" xfId="0" applyFont="1"/>
    <xf numFmtId="0" fontId="17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0" fontId="23" fillId="0" borderId="0" xfId="0" applyFont="1" applyAlignment="1">
      <alignment vertical="center"/>
    </xf>
    <xf numFmtId="0" fontId="23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2" fillId="0" borderId="0" xfId="0" applyFont="1"/>
    <xf numFmtId="0" fontId="0" fillId="0" borderId="45" xfId="0" applyBorder="1"/>
    <xf numFmtId="0" fontId="0" fillId="6" borderId="45" xfId="0" applyFill="1" applyBorder="1"/>
    <xf numFmtId="0" fontId="0" fillId="4" borderId="45" xfId="0" applyFill="1" applyBorder="1"/>
    <xf numFmtId="0" fontId="0" fillId="5" borderId="45" xfId="0" applyFill="1" applyBorder="1"/>
    <xf numFmtId="0" fontId="26" fillId="6" borderId="45" xfId="0" applyFont="1" applyFill="1" applyBorder="1"/>
    <xf numFmtId="2" fontId="0" fillId="4" borderId="45" xfId="0" applyNumberFormat="1" applyFill="1" applyBorder="1"/>
    <xf numFmtId="0" fontId="28" fillId="0" borderId="46" xfId="0" applyFont="1" applyBorder="1" applyAlignment="1">
      <alignment vertical="center"/>
    </xf>
    <xf numFmtId="0" fontId="28" fillId="0" borderId="46" xfId="0" applyFont="1" applyBorder="1" applyAlignment="1"/>
    <xf numFmtId="0" fontId="0" fillId="0" borderId="0" xfId="0" quotePrefix="1"/>
    <xf numFmtId="0" fontId="28" fillId="0" borderId="47" xfId="0" applyFont="1" applyBorder="1" applyAlignment="1">
      <alignment wrapText="1"/>
    </xf>
    <xf numFmtId="0" fontId="28" fillId="17" borderId="47" xfId="0" applyFont="1" applyFill="1" applyBorder="1" applyAlignment="1">
      <alignment wrapText="1"/>
    </xf>
    <xf numFmtId="0" fontId="28" fillId="0" borderId="46" xfId="0" applyFont="1" applyBorder="1" applyAlignment="1">
      <alignment wrapText="1"/>
    </xf>
    <xf numFmtId="0" fontId="28" fillId="17" borderId="48" xfId="0" applyFont="1" applyFill="1" applyBorder="1" applyAlignment="1">
      <alignment wrapText="1"/>
    </xf>
    <xf numFmtId="0" fontId="16" fillId="0" borderId="0" xfId="1" applyFont="1" applyAlignment="1">
      <alignment vertical="center"/>
    </xf>
    <xf numFmtId="0" fontId="27" fillId="0" borderId="0" xfId="1"/>
    <xf numFmtId="0" fontId="16" fillId="0" borderId="0" xfId="1" applyFont="1" applyAlignment="1">
      <alignment wrapText="1"/>
    </xf>
    <xf numFmtId="0" fontId="16" fillId="0" borderId="0" xfId="1" applyFont="1"/>
    <xf numFmtId="0" fontId="29" fillId="0" borderId="0" xfId="1" applyFont="1"/>
    <xf numFmtId="0" fontId="1" fillId="0" borderId="0" xfId="1" applyFont="1" applyAlignment="1">
      <alignment vertical="center"/>
    </xf>
    <xf numFmtId="0" fontId="27" fillId="0" borderId="0" xfId="1" quotePrefix="1"/>
    <xf numFmtId="0" fontId="27" fillId="0" borderId="0" xfId="1" quotePrefix="1" applyAlignment="1">
      <alignment horizontal="center"/>
    </xf>
    <xf numFmtId="0" fontId="26" fillId="0" borderId="0" xfId="1" applyFont="1"/>
    <xf numFmtId="0" fontId="1" fillId="0" borderId="49" xfId="1" applyFont="1" applyBorder="1" applyAlignment="1">
      <alignment vertical="center"/>
    </xf>
    <xf numFmtId="0" fontId="30" fillId="0" borderId="0" xfId="1" applyFont="1"/>
    <xf numFmtId="0" fontId="1" fillId="0" borderId="0" xfId="1" applyFont="1" applyAlignment="1">
      <alignment vertical="center" wrapText="1"/>
    </xf>
    <xf numFmtId="0" fontId="27" fillId="0" borderId="0" xfId="1" applyAlignment="1">
      <alignment vertical="center"/>
    </xf>
    <xf numFmtId="0" fontId="27" fillId="2" borderId="1" xfId="1" applyFill="1" applyBorder="1"/>
    <xf numFmtId="0" fontId="27" fillId="0" borderId="1" xfId="1" applyBorder="1"/>
    <xf numFmtId="0" fontId="27" fillId="0" borderId="3" xfId="1" applyBorder="1"/>
    <xf numFmtId="0" fontId="27" fillId="4" borderId="45" xfId="1" applyFill="1" applyBorder="1"/>
    <xf numFmtId="0" fontId="27" fillId="5" borderId="1" xfId="1" applyFill="1" applyBorder="1"/>
    <xf numFmtId="0" fontId="27" fillId="18" borderId="1" xfId="1" applyFill="1" applyBorder="1"/>
    <xf numFmtId="0" fontId="27" fillId="18" borderId="45" xfId="1" applyFill="1" applyBorder="1"/>
    <xf numFmtId="0" fontId="0" fillId="0" borderId="0" xfId="0" applyAlignment="1">
      <alignment horizontal="center"/>
    </xf>
    <xf numFmtId="0" fontId="5" fillId="0" borderId="0" xfId="0" applyFont="1" applyAlignment="1">
      <alignment horizontal="center"/>
    </xf>
    <xf numFmtId="0" fontId="5" fillId="0" borderId="2" xfId="0" applyFont="1" applyBorder="1" applyAlignment="1">
      <alignment horizontal="center"/>
    </xf>
    <xf numFmtId="0" fontId="7" fillId="0" borderId="0" xfId="0" applyFont="1" applyAlignment="1">
      <alignment horizontal="center" wrapText="1"/>
    </xf>
    <xf numFmtId="0" fontId="0" fillId="0" borderId="0" xfId="0" applyAlignment="1">
      <alignment horizontal="center" wrapText="1"/>
    </xf>
    <xf numFmtId="0" fontId="7" fillId="0" borderId="0" xfId="0" applyFont="1" applyAlignment="1">
      <alignment horizontal="left" wrapText="1"/>
    </xf>
    <xf numFmtId="0" fontId="10" fillId="0" borderId="33" xfId="0" applyFont="1" applyBorder="1" applyAlignment="1">
      <alignment horizontal="center"/>
    </xf>
    <xf numFmtId="0" fontId="13" fillId="0" borderId="32" xfId="0" applyFont="1" applyBorder="1"/>
    <xf numFmtId="0" fontId="10" fillId="0" borderId="36" xfId="0" applyFont="1" applyBorder="1" applyAlignment="1">
      <alignment horizontal="center" vertical="center"/>
    </xf>
    <xf numFmtId="0" fontId="13" fillId="0" borderId="38" xfId="0" applyFont="1" applyBorder="1"/>
    <xf numFmtId="0" fontId="10" fillId="0" borderId="31" xfId="0" applyFont="1" applyBorder="1" applyAlignment="1">
      <alignment horizontal="center"/>
    </xf>
    <xf numFmtId="0" fontId="13" fillId="0" borderId="33" xfId="0" applyFont="1" applyBorder="1"/>
    <xf numFmtId="0" fontId="10" fillId="0" borderId="34" xfId="0" applyFont="1" applyBorder="1" applyAlignment="1">
      <alignment horizontal="center"/>
    </xf>
    <xf numFmtId="0" fontId="13" fillId="0" borderId="35" xfId="0" applyFont="1" applyBorder="1"/>
    <xf numFmtId="0" fontId="17" fillId="0" borderId="37" xfId="0" applyFont="1" applyBorder="1" applyAlignment="1">
      <alignment horizontal="left" wrapText="1"/>
    </xf>
    <xf numFmtId="0" fontId="17" fillId="0" borderId="0" xfId="0" applyFont="1" applyBorder="1" applyAlignment="1">
      <alignment horizontal="left" wrapText="1"/>
    </xf>
    <xf numFmtId="0" fontId="17" fillId="0" borderId="0" xfId="0" applyFont="1" applyAlignment="1">
      <alignment horizontal="left" wrapText="1"/>
    </xf>
    <xf numFmtId="0" fontId="24" fillId="0" borderId="0" xfId="0" applyFont="1" applyAlignment="1">
      <alignment horizontal="left" wrapText="1"/>
    </xf>
    <xf numFmtId="0" fontId="21" fillId="0" borderId="0" xfId="0" applyFont="1" applyAlignment="1">
      <alignment horizontal="left" vertical="center" wrapText="1"/>
    </xf>
    <xf numFmtId="0" fontId="0" fillId="0" borderId="0" xfId="0" applyFill="1" applyBorder="1" applyAlignment="1">
      <alignment horizontal="center"/>
    </xf>
    <xf numFmtId="0" fontId="31" fillId="0" borderId="0" xfId="1" applyFont="1" applyAlignment="1">
      <alignment horizontal="right"/>
    </xf>
    <xf numFmtId="0" fontId="1" fillId="0" borderId="0" xfId="1" applyFont="1" applyAlignment="1">
      <alignment horizontal="center" vertical="center" wrapText="1"/>
    </xf>
    <xf numFmtId="0" fontId="27" fillId="0" borderId="0" xfId="1" applyAlignment="1">
      <alignment horizontal="center"/>
    </xf>
  </cellXfs>
  <cellStyles count="2">
    <cellStyle name="Обычный" xfId="0" builtinId="0"/>
    <cellStyle name="Обычный 3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3.png"/><Relationship Id="rId7" Type="http://schemas.openxmlformats.org/officeDocument/2006/relationships/image" Target="../media/image27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11" Type="http://schemas.openxmlformats.org/officeDocument/2006/relationships/image" Target="../media/image31.png"/><Relationship Id="rId5" Type="http://schemas.openxmlformats.org/officeDocument/2006/relationships/image" Target="../media/image25.png"/><Relationship Id="rId10" Type="http://schemas.openxmlformats.org/officeDocument/2006/relationships/image" Target="../media/image30.png"/><Relationship Id="rId4" Type="http://schemas.openxmlformats.org/officeDocument/2006/relationships/image" Target="../media/image24.png"/><Relationship Id="rId9" Type="http://schemas.openxmlformats.org/officeDocument/2006/relationships/image" Target="../media/image2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customXml" Target="../ink/ink2.xml"/><Relationship Id="rId3" Type="http://schemas.openxmlformats.org/officeDocument/2006/relationships/customXml" Target="../ink/ink1.xml"/><Relationship Id="rId7" Type="http://schemas.openxmlformats.org/officeDocument/2006/relationships/image" Target="NULL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11" Type="http://schemas.openxmlformats.org/officeDocument/2006/relationships/image" Target="../media/image35.png"/><Relationship Id="rId10" Type="http://schemas.openxmlformats.org/officeDocument/2006/relationships/image" Target="../media/image34.png"/><Relationship Id="rId9" Type="http://schemas.openxmlformats.org/officeDocument/2006/relationships/customXml" Target="../ink/ink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1371232</xdr:colOff>
      <xdr:row>0</xdr:row>
      <xdr:rowOff>0</xdr:rowOff>
    </xdr:from>
    <xdr:to>
      <xdr:col>4</xdr:col>
      <xdr:colOff>128192</xdr:colOff>
      <xdr:row>16</xdr:row>
      <xdr:rowOff>23471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C0CE118C-7788-DF7C-D1ED-72B3556ABD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7879"/>
        <a:stretch/>
      </xdr:blipFill>
      <xdr:spPr bwMode="auto">
        <a:xfrm>
          <a:off x="1371232" y="0"/>
          <a:ext cx="3533913" cy="3134051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5</xdr:col>
      <xdr:colOff>284029</xdr:colOff>
      <xdr:row>0</xdr:row>
      <xdr:rowOff>0</xdr:rowOff>
    </xdr:from>
    <xdr:to>
      <xdr:col>9</xdr:col>
      <xdr:colOff>328705</xdr:colOff>
      <xdr:row>16</xdr:row>
      <xdr:rowOff>38532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648962B9-274E-6D70-BF5E-34C34D5FCCD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7261" b="32546"/>
        <a:stretch/>
      </xdr:blipFill>
      <xdr:spPr bwMode="auto">
        <a:xfrm>
          <a:off x="5147382" y="0"/>
          <a:ext cx="3428853" cy="319112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9</xdr:col>
      <xdr:colOff>756802</xdr:colOff>
      <xdr:row>0</xdr:row>
      <xdr:rowOff>0</xdr:rowOff>
    </xdr:from>
    <xdr:to>
      <xdr:col>14</xdr:col>
      <xdr:colOff>486563</xdr:colOff>
      <xdr:row>21</xdr:row>
      <xdr:rowOff>37353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8614D578-841A-0102-2DD3-6A5F51D61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04331" y="0"/>
          <a:ext cx="3427702" cy="4123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186</xdr:rowOff>
    </xdr:from>
    <xdr:to>
      <xdr:col>4</xdr:col>
      <xdr:colOff>740085</xdr:colOff>
      <xdr:row>56</xdr:row>
      <xdr:rowOff>149058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FCCDF5D5-C4A2-C0A2-E11F-436DA81CE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821892"/>
          <a:ext cx="5521261" cy="33238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0</xdr:col>
      <xdr:colOff>2067758</xdr:colOff>
      <xdr:row>102</xdr:row>
      <xdr:rowOff>69453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537656"/>
          <a:ext cx="2067758" cy="4405313"/>
        </a:xfrm>
        <a:prstGeom prst="rect">
          <a:avLst/>
        </a:prstGeom>
      </xdr:spPr>
    </xdr:pic>
    <xdr:clientData/>
  </xdr:twoCellAnchor>
  <xdr:twoCellAnchor editAs="oneCell">
    <xdr:from>
      <xdr:col>10</xdr:col>
      <xdr:colOff>238125</xdr:colOff>
      <xdr:row>103</xdr:row>
      <xdr:rowOff>168671</xdr:rowOff>
    </xdr:from>
    <xdr:to>
      <xdr:col>16</xdr:col>
      <xdr:colOff>220556</xdr:colOff>
      <xdr:row>117</xdr:row>
      <xdr:rowOff>99982</xdr:rowOff>
    </xdr:to>
    <xdr:pic>
      <xdr:nvPicPr>
        <xdr:cNvPr id="8" name="Рисунок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991328" y="20230702"/>
          <a:ext cx="4040478" cy="2679671"/>
        </a:xfrm>
        <a:prstGeom prst="rect">
          <a:avLst/>
        </a:prstGeom>
      </xdr:spPr>
    </xdr:pic>
    <xdr:clientData/>
  </xdr:twoCellAnchor>
  <xdr:twoCellAnchor editAs="oneCell">
    <xdr:from>
      <xdr:col>6</xdr:col>
      <xdr:colOff>6854</xdr:colOff>
      <xdr:row>38</xdr:row>
      <xdr:rowOff>158751</xdr:rowOff>
    </xdr:from>
    <xdr:to>
      <xdr:col>8</xdr:col>
      <xdr:colOff>680890</xdr:colOff>
      <xdr:row>63</xdr:row>
      <xdr:rowOff>1242</xdr:rowOff>
    </xdr:to>
    <xdr:pic>
      <xdr:nvPicPr>
        <xdr:cNvPr id="9" name="Рисунок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50838" y="7858126"/>
          <a:ext cx="2291302" cy="45541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100</xdr:row>
      <xdr:rowOff>0</xdr:rowOff>
    </xdr:from>
    <xdr:to>
      <xdr:col>6</xdr:col>
      <xdr:colOff>144021</xdr:colOff>
      <xdr:row>109</xdr:row>
      <xdr:rowOff>109607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341897"/>
          <a:ext cx="3877383" cy="17846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177526</xdr:rowOff>
    </xdr:from>
    <xdr:to>
      <xdr:col>3</xdr:col>
      <xdr:colOff>496673</xdr:colOff>
      <xdr:row>67</xdr:row>
      <xdr:rowOff>40968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1170537"/>
          <a:ext cx="2381189" cy="189134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438452</xdr:colOff>
      <xdr:row>29</xdr:row>
      <xdr:rowOff>151190</xdr:rowOff>
    </xdr:from>
    <xdr:to>
      <xdr:col>9</xdr:col>
      <xdr:colOff>680357</xdr:colOff>
      <xdr:row>36</xdr:row>
      <xdr:rowOff>93281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99881" y="5457976"/>
          <a:ext cx="2872619" cy="1257448"/>
        </a:xfrm>
        <a:prstGeom prst="rect">
          <a:avLst/>
        </a:prstGeom>
      </xdr:spPr>
    </xdr:pic>
    <xdr:clientData/>
  </xdr:twoCellAnchor>
  <xdr:twoCellAnchor editAs="oneCell">
    <xdr:from>
      <xdr:col>6</xdr:col>
      <xdr:colOff>483809</xdr:colOff>
      <xdr:row>66</xdr:row>
      <xdr:rowOff>90714</xdr:rowOff>
    </xdr:from>
    <xdr:to>
      <xdr:col>9</xdr:col>
      <xdr:colOff>725714</xdr:colOff>
      <xdr:row>73</xdr:row>
      <xdr:rowOff>17686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45238" y="12563928"/>
          <a:ext cx="2872619" cy="1257448"/>
        </a:xfrm>
        <a:prstGeom prst="rect">
          <a:avLst/>
        </a:prstGeom>
      </xdr:spPr>
    </xdr:pic>
    <xdr:clientData/>
  </xdr:twoCellAnchor>
  <xdr:twoCellAnchor editAs="oneCell">
    <xdr:from>
      <xdr:col>6</xdr:col>
      <xdr:colOff>634998</xdr:colOff>
      <xdr:row>100</xdr:row>
      <xdr:rowOff>45356</xdr:rowOff>
    </xdr:from>
    <xdr:to>
      <xdr:col>9</xdr:col>
      <xdr:colOff>876903</xdr:colOff>
      <xdr:row>107</xdr:row>
      <xdr:rowOff>32804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96427" y="18838332"/>
          <a:ext cx="2872619" cy="12574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13</xdr:row>
      <xdr:rowOff>38100</xdr:rowOff>
    </xdr:from>
    <xdr:ext cx="2676525" cy="1066800"/>
    <xdr:pic>
      <xdr:nvPicPr>
        <xdr:cNvPr id="2" name="image7.png" title="Изображение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349500"/>
          <a:ext cx="2676525" cy="1066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2847975" cy="1590675"/>
    <xdr:pic>
      <xdr:nvPicPr>
        <xdr:cNvPr id="3" name="image5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552450"/>
          <a:ext cx="2847975" cy="1590675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249115</xdr:colOff>
      <xdr:row>37</xdr:row>
      <xdr:rowOff>21981</xdr:rowOff>
    </xdr:from>
    <xdr:to>
      <xdr:col>4</xdr:col>
      <xdr:colOff>390961</xdr:colOff>
      <xdr:row>45</xdr:row>
      <xdr:rowOff>146036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9115" y="7070481"/>
          <a:ext cx="2625603" cy="1597255"/>
        </a:xfrm>
        <a:prstGeom prst="rect">
          <a:avLst/>
        </a:prstGeom>
      </xdr:spPr>
    </xdr:pic>
    <xdr:clientData/>
  </xdr:twoCellAnchor>
  <xdr:twoCellAnchor editAs="oneCell">
    <xdr:from>
      <xdr:col>13</xdr:col>
      <xdr:colOff>254000</xdr:colOff>
      <xdr:row>64</xdr:row>
      <xdr:rowOff>9072</xdr:rowOff>
    </xdr:from>
    <xdr:to>
      <xdr:col>13</xdr:col>
      <xdr:colOff>439964</xdr:colOff>
      <xdr:row>64</xdr:row>
      <xdr:rowOff>121515</xdr:rowOff>
    </xdr:to>
    <xdr:pic>
      <xdr:nvPicPr>
        <xdr:cNvPr id="32" name="Рисунок 3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559800" y="12029622"/>
          <a:ext cx="185964" cy="112443"/>
        </a:xfrm>
        <a:prstGeom prst="rect">
          <a:avLst/>
        </a:prstGeom>
      </xdr:spPr>
    </xdr:pic>
    <xdr:clientData/>
  </xdr:twoCellAnchor>
  <xdr:twoCellAnchor editAs="oneCell">
    <xdr:from>
      <xdr:col>4</xdr:col>
      <xdr:colOff>487043</xdr:colOff>
      <xdr:row>35</xdr:row>
      <xdr:rowOff>54231</xdr:rowOff>
    </xdr:from>
    <xdr:to>
      <xdr:col>14</xdr:col>
      <xdr:colOff>281938</xdr:colOff>
      <xdr:row>59</xdr:row>
      <xdr:rowOff>76201</xdr:rowOff>
    </xdr:to>
    <xdr:pic>
      <xdr:nvPicPr>
        <xdr:cNvPr id="33" name="Рисунок 32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21313" b="21076"/>
        <a:stretch/>
      </xdr:blipFill>
      <xdr:spPr>
        <a:xfrm>
          <a:off x="2925443" y="6802164"/>
          <a:ext cx="5890895" cy="449237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48</xdr:row>
      <xdr:rowOff>67734</xdr:rowOff>
    </xdr:from>
    <xdr:to>
      <xdr:col>10</xdr:col>
      <xdr:colOff>270933</xdr:colOff>
      <xdr:row>49</xdr:row>
      <xdr:rowOff>117061</xdr:rowOff>
    </xdr:to>
    <xdr:pic>
      <xdr:nvPicPr>
        <xdr:cNvPr id="34" name="Рисунок 3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57600" y="9237134"/>
          <a:ext cx="2709333" cy="235594"/>
        </a:xfrm>
        <a:prstGeom prst="rect">
          <a:avLst/>
        </a:prstGeom>
      </xdr:spPr>
    </xdr:pic>
    <xdr:clientData/>
  </xdr:twoCellAnchor>
  <xdr:twoCellAnchor editAs="oneCell">
    <xdr:from>
      <xdr:col>10</xdr:col>
      <xdr:colOff>406399</xdr:colOff>
      <xdr:row>48</xdr:row>
      <xdr:rowOff>85899</xdr:rowOff>
    </xdr:from>
    <xdr:to>
      <xdr:col>14</xdr:col>
      <xdr:colOff>50801</xdr:colOff>
      <xdr:row>49</xdr:row>
      <xdr:rowOff>174093</xdr:rowOff>
    </xdr:to>
    <xdr:pic>
      <xdr:nvPicPr>
        <xdr:cNvPr id="35" name="Рисунок 3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502399" y="9255299"/>
          <a:ext cx="2082802" cy="274461"/>
        </a:xfrm>
        <a:prstGeom prst="rect">
          <a:avLst/>
        </a:prstGeom>
      </xdr:spPr>
    </xdr:pic>
    <xdr:clientData/>
  </xdr:twoCellAnchor>
  <xdr:twoCellAnchor editAs="oneCell">
    <xdr:from>
      <xdr:col>0</xdr:col>
      <xdr:colOff>39589</xdr:colOff>
      <xdr:row>97</xdr:row>
      <xdr:rowOff>38797</xdr:rowOff>
    </xdr:from>
    <xdr:to>
      <xdr:col>9</xdr:col>
      <xdr:colOff>588010</xdr:colOff>
      <xdr:row>108</xdr:row>
      <xdr:rowOff>33084</xdr:rowOff>
    </xdr:to>
    <xdr:pic>
      <xdr:nvPicPr>
        <xdr:cNvPr id="40" name="Рисунок 39">
          <a:extLst>
            <a:ext uri="{FF2B5EF4-FFF2-40B4-BE49-F238E27FC236}">
              <a16:creationId xmlns:a16="http://schemas.microsoft.com/office/drawing/2014/main" id="{04A930DD-2DB7-CCB7-3F0B-7838011289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9589" y="27064397"/>
          <a:ext cx="6079271" cy="2019937"/>
        </a:xfrm>
        <a:prstGeom prst="rect">
          <a:avLst/>
        </a:prstGeom>
      </xdr:spPr>
    </xdr:pic>
    <xdr:clientData/>
  </xdr:twoCellAnchor>
  <xdr:twoCellAnchor editAs="oneCell">
    <xdr:from>
      <xdr:col>1</xdr:col>
      <xdr:colOff>423337</xdr:colOff>
      <xdr:row>108</xdr:row>
      <xdr:rowOff>119063</xdr:rowOff>
    </xdr:from>
    <xdr:to>
      <xdr:col>12</xdr:col>
      <xdr:colOff>410103</xdr:colOff>
      <xdr:row>129</xdr:row>
      <xdr:rowOff>174143</xdr:rowOff>
    </xdr:to>
    <xdr:pic>
      <xdr:nvPicPr>
        <xdr:cNvPr id="43" name="Рисунок 42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l="14287" t="6576" r="6130" b="3842"/>
        <a:stretch/>
      </xdr:blipFill>
      <xdr:spPr>
        <a:xfrm rot="16200000">
          <a:off x="2307410" y="19824990"/>
          <a:ext cx="4209038" cy="6680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158749</xdr:rowOff>
    </xdr:from>
    <xdr:to>
      <xdr:col>9</xdr:col>
      <xdr:colOff>329712</xdr:colOff>
      <xdr:row>72</xdr:row>
      <xdr:rowOff>61509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1381153"/>
          <a:ext cx="5873750" cy="236949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</xdr:row>
      <xdr:rowOff>19050</xdr:rowOff>
    </xdr:from>
    <xdr:ext cx="3352800" cy="800100"/>
    <xdr:pic>
      <xdr:nvPicPr>
        <xdr:cNvPr id="3" name="image13.png" title="Изображение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590550"/>
          <a:ext cx="3352800" cy="8001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44450</xdr:rowOff>
    </xdr:from>
    <xdr:ext cx="3352800" cy="1400175"/>
    <xdr:pic>
      <xdr:nvPicPr>
        <xdr:cNvPr id="4" name="image14.png" title="Изображение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1333500"/>
          <a:ext cx="3352800" cy="14001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180975</xdr:rowOff>
    </xdr:from>
    <xdr:ext cx="2333625" cy="2466975"/>
    <xdr:pic>
      <xdr:nvPicPr>
        <xdr:cNvPr id="5" name="image9.png" title="Изображение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2847975"/>
          <a:ext cx="2333625" cy="2466975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149225</xdr:colOff>
      <xdr:row>14</xdr:row>
      <xdr:rowOff>161925</xdr:rowOff>
    </xdr:from>
    <xdr:ext cx="2847975" cy="2314575"/>
    <xdr:pic>
      <xdr:nvPicPr>
        <xdr:cNvPr id="6" name="image10.png" title="Изображение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587625" y="2740025"/>
          <a:ext cx="2847975" cy="2314575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0</xdr:colOff>
      <xdr:row>28</xdr:row>
      <xdr:rowOff>7424</xdr:rowOff>
    </xdr:from>
    <xdr:to>
      <xdr:col>5</xdr:col>
      <xdr:colOff>66843</xdr:colOff>
      <xdr:row>45</xdr:row>
      <xdr:rowOff>14967</xdr:rowOff>
    </xdr:to>
    <xdr:pic>
      <xdr:nvPicPr>
        <xdr:cNvPr id="7" name="Рисунок 6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521" r="16974" b="29077"/>
        <a:stretch/>
      </xdr:blipFill>
      <xdr:spPr>
        <a:xfrm>
          <a:off x="0" y="5169359"/>
          <a:ext cx="3139424" cy="31415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15240</xdr:rowOff>
    </xdr:from>
    <xdr:to>
      <xdr:col>3</xdr:col>
      <xdr:colOff>342900</xdr:colOff>
      <xdr:row>51</xdr:row>
      <xdr:rowOff>175260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ED087B3A-5F3F-4C77-9165-677BBF34B1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689340"/>
          <a:ext cx="2171700" cy="7124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</xdr:colOff>
      <xdr:row>64</xdr:row>
      <xdr:rowOff>15240</xdr:rowOff>
    </xdr:from>
    <xdr:to>
      <xdr:col>2</xdr:col>
      <xdr:colOff>167640</xdr:colOff>
      <xdr:row>66</xdr:row>
      <xdr:rowOff>99060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C0A8454F-4844-4414-8929-009CCA88B6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11686540"/>
          <a:ext cx="1371600" cy="452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121397</xdr:colOff>
      <xdr:row>75</xdr:row>
      <xdr:rowOff>112059</xdr:rowOff>
    </xdr:from>
    <xdr:to>
      <xdr:col>5</xdr:col>
      <xdr:colOff>448236</xdr:colOff>
      <xdr:row>80</xdr:row>
      <xdr:rowOff>180465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42353" y="14119412"/>
          <a:ext cx="1540809" cy="100222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92</xdr:row>
      <xdr:rowOff>0</xdr:rowOff>
    </xdr:from>
    <xdr:to>
      <xdr:col>4</xdr:col>
      <xdr:colOff>289485</xdr:colOff>
      <xdr:row>97</xdr:row>
      <xdr:rowOff>42688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20956" y="17182353"/>
          <a:ext cx="896470" cy="976511"/>
        </a:xfrm>
        <a:prstGeom prst="rect">
          <a:avLst/>
        </a:prstGeom>
      </xdr:spPr>
    </xdr:pic>
    <xdr:clientData/>
  </xdr:twoCellAnchor>
  <xdr:twoCellAnchor editAs="oneCell">
    <xdr:from>
      <xdr:col>0</xdr:col>
      <xdr:colOff>15487</xdr:colOff>
      <xdr:row>97</xdr:row>
      <xdr:rowOff>180232</xdr:rowOff>
    </xdr:from>
    <xdr:to>
      <xdr:col>14</xdr:col>
      <xdr:colOff>458171</xdr:colOff>
      <xdr:row>130</xdr:row>
      <xdr:rowOff>39998</xdr:rowOff>
    </xdr:to>
    <xdr:pic>
      <xdr:nvPicPr>
        <xdr:cNvPr id="15" name="Рисунок 14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16200000">
          <a:off x="1468531" y="16754993"/>
          <a:ext cx="5992937" cy="8899025"/>
        </a:xfrm>
        <a:prstGeom prst="rect">
          <a:avLst/>
        </a:prstGeom>
      </xdr:spPr>
    </xdr:pic>
    <xdr:clientData/>
  </xdr:twoCellAnchor>
  <xdr:twoCellAnchor editAs="oneCell">
    <xdr:from>
      <xdr:col>2</xdr:col>
      <xdr:colOff>589643</xdr:colOff>
      <xdr:row>131</xdr:row>
      <xdr:rowOff>18142</xdr:rowOff>
    </xdr:from>
    <xdr:to>
      <xdr:col>5</xdr:col>
      <xdr:colOff>535214</xdr:colOff>
      <xdr:row>138</xdr:row>
      <xdr:rowOff>9070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05214" y="24048356"/>
          <a:ext cx="1768929" cy="131535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</xdr:row>
      <xdr:rowOff>0</xdr:rowOff>
    </xdr:from>
    <xdr:ext cx="4681451" cy="3670822"/>
    <xdr:pic>
      <xdr:nvPicPr>
        <xdr:cNvPr id="2" name="Рисунок 1">
          <a:extLst>
            <a:ext uri="{FF2B5EF4-FFF2-40B4-BE49-F238E27FC236}">
              <a16:creationId xmlns:a16="http://schemas.microsoft.com/office/drawing/2014/main" id="{74226B4C-63A0-4FDA-96F2-4EF7C523E8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8014"/>
          <a:ext cx="4681451" cy="3670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60960</xdr:colOff>
      <xdr:row>74</xdr:row>
      <xdr:rowOff>0</xdr:rowOff>
    </xdr:from>
    <xdr:ext cx="4262351" cy="3904211"/>
    <xdr:pic>
      <xdr:nvPicPr>
        <xdr:cNvPr id="3" name="Рисунок 2">
          <a:extLst>
            <a:ext uri="{FF2B5EF4-FFF2-40B4-BE49-F238E27FC236}">
              <a16:creationId xmlns:a16="http://schemas.microsoft.com/office/drawing/2014/main" id="{C4037678-9B94-4AFB-ADA8-5C0EF5FD47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" y="13627100"/>
          <a:ext cx="4262351" cy="39042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235980</xdr:colOff>
      <xdr:row>137</xdr:row>
      <xdr:rowOff>129240</xdr:rowOff>
    </xdr:from>
    <xdr:ext cx="360" cy="360"/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3">
          <xdr14:nvContentPartPr>
            <xdr14:cNvPr id="6" name="Рукописный ввод 5">
              <a:extLst>
                <a:ext uri="{FF2B5EF4-FFF2-40B4-BE49-F238E27FC236}">
                  <a16:creationId xmlns:a16="http://schemas.microsoft.com/office/drawing/2014/main" id="{449D8B80-EE28-4AD0-AAC5-EBFE5D5CFD52}"/>
                </a:ext>
              </a:extLst>
            </xdr14:cNvPr>
            <xdr14:cNvContentPartPr/>
          </xdr14:nvContentPartPr>
          <xdr14:nvPr macro=""/>
          <xdr14:xfrm>
            <a:off x="3413520" y="22257720"/>
            <a:ext cx="360" cy="360"/>
          </xdr14:xfrm>
        </xdr:contentPart>
      </mc:Choice>
      <mc:Fallback xmlns="">
        <xdr:pic>
          <xdr:nvPicPr>
            <xdr:cNvPr id="10" name="Рукописный ввод 9">
              <a:extLst>
                <a:ext uri="{FF2B5EF4-FFF2-40B4-BE49-F238E27FC236}">
                  <a16:creationId xmlns:a16="http://schemas.microsoft.com/office/drawing/2014/main" id="{31073F9F-61B1-4D42-943C-20129E4C4A94}"/>
                </a:ext>
              </a:extLst>
            </xdr:cNvPr>
            <xdr:cNvPicPr/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3409200" y="22253400"/>
              <a:ext cx="9000" cy="9000"/>
            </a:xfrm>
            <a:prstGeom prst="rect">
              <a:avLst/>
            </a:prstGeom>
          </xdr:spPr>
        </xdr:pic>
      </mc:Fallback>
    </mc:AlternateContent>
    <xdr:clientData/>
  </xdr:oneCellAnchor>
  <xdr:oneCellAnchor>
    <xdr:from>
      <xdr:col>4</xdr:col>
      <xdr:colOff>258780</xdr:colOff>
      <xdr:row>138</xdr:row>
      <xdr:rowOff>121680</xdr:rowOff>
    </xdr:from>
    <xdr:ext cx="360" cy="360"/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8">
          <xdr14:nvContentPartPr>
            <xdr14:cNvPr id="7" name="Рукописный ввод 6">
              <a:extLst>
                <a:ext uri="{FF2B5EF4-FFF2-40B4-BE49-F238E27FC236}">
                  <a16:creationId xmlns:a16="http://schemas.microsoft.com/office/drawing/2014/main" id="{EE099F05-AB58-4649-B1ED-2E9A87677F4B}"/>
                </a:ext>
              </a:extLst>
            </xdr14:cNvPr>
            <xdr14:cNvContentPartPr/>
          </xdr14:nvContentPartPr>
          <xdr14:nvPr macro=""/>
          <xdr14:xfrm>
            <a:off x="2826720" y="22433040"/>
            <a:ext cx="360" cy="360"/>
          </xdr14:xfrm>
        </xdr:contentPart>
      </mc:Choice>
      <mc:Fallback xmlns="">
        <xdr:pic>
          <xdr:nvPicPr>
            <xdr:cNvPr id="11" name="Рукописный ввод 10">
              <a:extLst>
                <a:ext uri="{FF2B5EF4-FFF2-40B4-BE49-F238E27FC236}">
                  <a16:creationId xmlns:a16="http://schemas.microsoft.com/office/drawing/2014/main" id="{3C5C043F-F8CA-4469-8045-606EF0541F13}"/>
                </a:ext>
              </a:extLst>
            </xdr:cNvPr>
            <xdr:cNvPicPr/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2822400" y="22428720"/>
              <a:ext cx="9000" cy="9000"/>
            </a:xfrm>
            <a:prstGeom prst="rect">
              <a:avLst/>
            </a:prstGeom>
          </xdr:spPr>
        </xdr:pic>
      </mc:Fallback>
    </mc:AlternateContent>
    <xdr:clientData/>
  </xdr:oneCellAnchor>
  <xdr:oneCellAnchor>
    <xdr:from>
      <xdr:col>4</xdr:col>
      <xdr:colOff>304500</xdr:colOff>
      <xdr:row>138</xdr:row>
      <xdr:rowOff>30240</xdr:rowOff>
    </xdr:from>
    <xdr:ext cx="360" cy="360"/>
    <mc:AlternateContent xmlns:mc="http://schemas.openxmlformats.org/markup-compatibility/2006" xmlns:xdr14="http://schemas.microsoft.com/office/excel/2010/spreadsheetDrawing">
      <mc:Choice Requires="xdr14">
        <xdr:contentPart xmlns:r="http://schemas.openxmlformats.org/officeDocument/2006/relationships" r:id="rId9">
          <xdr14:nvContentPartPr>
            <xdr14:cNvPr id="8" name="Рукописный ввод 7">
              <a:extLst>
                <a:ext uri="{FF2B5EF4-FFF2-40B4-BE49-F238E27FC236}">
                  <a16:creationId xmlns:a16="http://schemas.microsoft.com/office/drawing/2014/main" id="{1E16B664-E6FD-43A0-A08D-96BE1A00FC63}"/>
                </a:ext>
              </a:extLst>
            </xdr14:cNvPr>
            <xdr14:cNvContentPartPr/>
          </xdr14:nvContentPartPr>
          <xdr14:nvPr macro=""/>
          <xdr14:xfrm>
            <a:off x="2872440" y="22341600"/>
            <a:ext cx="360" cy="360"/>
          </xdr14:xfrm>
        </xdr:contentPart>
      </mc:Choice>
      <mc:Fallback xmlns="">
        <xdr:pic>
          <xdr:nvPicPr>
            <xdr:cNvPr id="12" name="Рукописный ввод 11">
              <a:extLst>
                <a:ext uri="{FF2B5EF4-FFF2-40B4-BE49-F238E27FC236}">
                  <a16:creationId xmlns:a16="http://schemas.microsoft.com/office/drawing/2014/main" id="{CB84DCE6-4E0D-495A-A642-1B72CBEC7CAF}"/>
                </a:ext>
              </a:extLst>
            </xdr:cNvPr>
            <xdr:cNvPicPr/>
          </xdr:nvPicPr>
          <xdr:blipFill>
            <a:blip xmlns:r="http://schemas.openxmlformats.org/officeDocument/2006/relationships" r:embed="rId7"/>
            <a:stretch>
              <a:fillRect/>
            </a:stretch>
          </xdr:blipFill>
          <xdr:spPr>
            <a:xfrm>
              <a:off x="2868120" y="22337280"/>
              <a:ext cx="9000" cy="9000"/>
            </a:xfrm>
            <a:prstGeom prst="rect">
              <a:avLst/>
            </a:prstGeom>
          </xdr:spPr>
        </xdr:pic>
      </mc:Fallback>
    </mc:AlternateContent>
    <xdr:clientData/>
  </xdr:oneCellAnchor>
  <xdr:oneCellAnchor>
    <xdr:from>
      <xdr:col>0</xdr:col>
      <xdr:colOff>31101</xdr:colOff>
      <xdr:row>58</xdr:row>
      <xdr:rowOff>126649</xdr:rowOff>
    </xdr:from>
    <xdr:ext cx="3340435" cy="2165085"/>
    <xdr:pic>
      <xdr:nvPicPr>
        <xdr:cNvPr id="10" name="Рисунок 9">
          <a:extLst>
            <a:ext uri="{FF2B5EF4-FFF2-40B4-BE49-F238E27FC236}">
              <a16:creationId xmlns:a16="http://schemas.microsoft.com/office/drawing/2014/main" id="{B60EF206-682A-415B-A35A-6F427CEAA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101" y="10807349"/>
          <a:ext cx="3340435" cy="2165085"/>
        </a:xfrm>
        <a:prstGeom prst="rect">
          <a:avLst/>
        </a:prstGeom>
      </xdr:spPr>
    </xdr:pic>
    <xdr:clientData/>
  </xdr:oneCellAnchor>
  <xdr:twoCellAnchor editAs="oneCell">
    <xdr:from>
      <xdr:col>5</xdr:col>
      <xdr:colOff>118928</xdr:colOff>
      <xdr:row>98</xdr:row>
      <xdr:rowOff>34348</xdr:rowOff>
    </xdr:from>
    <xdr:to>
      <xdr:col>12</xdr:col>
      <xdr:colOff>168778</xdr:colOff>
      <xdr:row>118</xdr:row>
      <xdr:rowOff>99607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16200000">
          <a:off x="4917302" y="18021268"/>
          <a:ext cx="3800553" cy="4407693"/>
        </a:xfrm>
        <a:prstGeom prst="rect">
          <a:avLst/>
        </a:prstGeom>
      </xdr:spPr>
    </xdr:pic>
    <xdr:clientData/>
  </xdr:twoCellAnchor>
</xdr:wsDr>
</file>

<file path=xl/ink/ink1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2-10T21:06:48.789"/>
    </inkml:context>
    <inkml:brush xml:id="br0">
      <inkml:brushProperty name="width" value="0.025" units="cm"/>
      <inkml:brushProperty name="height" value="0.025" units="cm"/>
      <inkml:brushProperty name="color" value="#070614"/>
    </inkml:brush>
  </inkml:definitions>
  <inkml:trace contextRef="#ctx0" brushRef="#br0">1 1 24575</inkml:trace>
</inkml:ink>
</file>

<file path=xl/ink/ink2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2-10T21:06:48.790"/>
    </inkml:context>
    <inkml:brush xml:id="br0">
      <inkml:brushProperty name="width" value="0.025" units="cm"/>
      <inkml:brushProperty name="height" value="0.025" units="cm"/>
      <inkml:brushProperty name="color" value="#070614"/>
    </inkml:brush>
  </inkml:definitions>
  <inkml:trace contextRef="#ctx0" brushRef="#br0">1 1 24575</inkml:trace>
</inkml:ink>
</file>

<file path=xl/ink/ink3.xml><?xml version="1.0" encoding="utf-8"?>
<inkml:ink xmlns:inkml="http://www.w3.org/2003/InkML">
  <inkml:definitions>
    <inkml:context xml:id="ctx0">
      <inkml:inkSource xml:id="inkSrc0">
        <inkml:traceFormat>
          <inkml:channel name="X" type="integer" min="-2.14748E9" max="2.14748E9" units="cm"/>
          <inkml:channel name="Y" type="integer" min="-2.14748E9" max="2.14748E9" units="cm"/>
          <inkml:channel name="F" type="integer" max="32767" units="dev"/>
        </inkml:traceFormat>
        <inkml:channelProperties>
          <inkml:channelProperty channel="X" name="resolution" value="1000" units="1/cm"/>
          <inkml:channelProperty channel="Y" name="resolution" value="1000" units="1/cm"/>
          <inkml:channelProperty channel="F" name="resolution" value="0" units="1/dev"/>
        </inkml:channelProperties>
      </inkml:inkSource>
      <inkml:timestamp xml:id="ts0" timeString="2024-12-10T21:06:48.791"/>
    </inkml:context>
    <inkml:brush xml:id="br0">
      <inkml:brushProperty name="width" value="0.025" units="cm"/>
      <inkml:brushProperty name="height" value="0.025" units="cm"/>
      <inkml:brushProperty name="color" value="#070614"/>
    </inkml:brush>
  </inkml:definitions>
  <inkml:trace contextRef="#ctx0" brushRef="#br0">1 1 24575</inkml:trace>
</inkml: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6"/>
  <sheetViews>
    <sheetView topLeftCell="A21" zoomScale="85" zoomScaleNormal="175" workbookViewId="0">
      <selection activeCell="D20" sqref="D20"/>
    </sheetView>
  </sheetViews>
  <sheetFormatPr defaultRowHeight="14.5" x14ac:dyDescent="0.35"/>
  <cols>
    <col min="1" max="1" width="29.81640625" customWidth="1"/>
    <col min="2" max="2" width="7.54296875" customWidth="1"/>
    <col min="3" max="3" width="15.1796875" customWidth="1"/>
    <col min="4" max="4" width="15.81640625" customWidth="1"/>
    <col min="5" max="5" width="11.26953125" customWidth="1"/>
    <col min="6" max="6" width="4.1796875" customWidth="1"/>
    <col min="7" max="7" width="14.54296875" customWidth="1"/>
    <col min="9" max="9" width="21" customWidth="1"/>
    <col min="10" max="10" width="11.81640625" customWidth="1"/>
    <col min="11" max="11" width="14.7265625" customWidth="1"/>
  </cols>
  <sheetData>
    <row r="1" spans="1:1" x14ac:dyDescent="0.35">
      <c r="A1" t="s">
        <v>0</v>
      </c>
    </row>
    <row r="2" spans="1:1" x14ac:dyDescent="0.35">
      <c r="A2" t="s">
        <v>1</v>
      </c>
    </row>
    <row r="6" spans="1:1" ht="27.75" customHeight="1" x14ac:dyDescent="0.35"/>
    <row r="22" spans="1:5" x14ac:dyDescent="0.35">
      <c r="A22" t="s">
        <v>16</v>
      </c>
    </row>
    <row r="23" spans="1:5" x14ac:dyDescent="0.35">
      <c r="A23" s="1" t="s">
        <v>2</v>
      </c>
    </row>
    <row r="24" spans="1:5" x14ac:dyDescent="0.35">
      <c r="A24" s="1" t="s">
        <v>4</v>
      </c>
      <c r="B24" s="1" t="s">
        <v>5</v>
      </c>
    </row>
    <row r="25" spans="1:5" x14ac:dyDescent="0.35">
      <c r="A25" s="3">
        <v>1500</v>
      </c>
      <c r="B25" s="3">
        <v>1250</v>
      </c>
    </row>
    <row r="26" spans="1:5" x14ac:dyDescent="0.35">
      <c r="A26" s="194" t="s">
        <v>3</v>
      </c>
      <c r="B26" s="194"/>
      <c r="C26" t="s">
        <v>6</v>
      </c>
    </row>
    <row r="27" spans="1:5" x14ac:dyDescent="0.35">
      <c r="A27" s="2">
        <v>30</v>
      </c>
      <c r="B27" s="2">
        <v>40</v>
      </c>
      <c r="C27" s="7">
        <f>SUMPRODUCT(A27:B27,A25:B25)</f>
        <v>95000</v>
      </c>
    </row>
    <row r="28" spans="1:5" ht="43.5" x14ac:dyDescent="0.35">
      <c r="A28" s="9" t="s">
        <v>8</v>
      </c>
      <c r="B28" s="9"/>
      <c r="C28" s="10"/>
      <c r="D28" t="s">
        <v>11</v>
      </c>
      <c r="E28" s="4" t="s">
        <v>7</v>
      </c>
    </row>
    <row r="29" spans="1:5" x14ac:dyDescent="0.35">
      <c r="A29" s="5">
        <v>1</v>
      </c>
      <c r="B29" s="5">
        <v>2</v>
      </c>
      <c r="C29" s="8">
        <f t="shared" ref="C29:C35" si="0">SUMPRODUCT(A29:B29,$A$25:$B$25)</f>
        <v>4000</v>
      </c>
      <c r="D29" s="6" t="s">
        <v>9</v>
      </c>
      <c r="E29" s="5">
        <v>4000</v>
      </c>
    </row>
    <row r="30" spans="1:5" x14ac:dyDescent="0.35">
      <c r="A30" s="5">
        <v>1</v>
      </c>
      <c r="B30" s="5">
        <v>0</v>
      </c>
      <c r="C30" s="8">
        <f t="shared" si="0"/>
        <v>1500</v>
      </c>
      <c r="D30" s="6" t="s">
        <v>9</v>
      </c>
      <c r="E30" s="5">
        <v>2250</v>
      </c>
    </row>
    <row r="31" spans="1:5" x14ac:dyDescent="0.35">
      <c r="A31" s="5">
        <v>0</v>
      </c>
      <c r="B31" s="5">
        <v>1</v>
      </c>
      <c r="C31" s="8">
        <f t="shared" si="0"/>
        <v>1250</v>
      </c>
      <c r="D31" s="6" t="s">
        <v>9</v>
      </c>
      <c r="E31" s="5">
        <v>1750</v>
      </c>
    </row>
    <row r="32" spans="1:5" x14ac:dyDescent="0.35">
      <c r="A32" s="5">
        <v>1</v>
      </c>
      <c r="B32" s="5">
        <v>1</v>
      </c>
      <c r="C32" s="8">
        <f t="shared" si="0"/>
        <v>2750</v>
      </c>
      <c r="D32" s="6" t="s">
        <v>10</v>
      </c>
      <c r="E32" s="5">
        <v>1500</v>
      </c>
    </row>
    <row r="33" spans="1:5" x14ac:dyDescent="0.35">
      <c r="A33" s="5">
        <v>2</v>
      </c>
      <c r="B33" s="5">
        <v>5</v>
      </c>
      <c r="C33" s="8">
        <f t="shared" si="0"/>
        <v>9250</v>
      </c>
      <c r="D33" s="6" t="s">
        <v>9</v>
      </c>
      <c r="E33" s="5">
        <v>10000</v>
      </c>
    </row>
    <row r="34" spans="1:5" x14ac:dyDescent="0.35">
      <c r="A34" s="5">
        <v>5</v>
      </c>
      <c r="B34" s="5">
        <v>2</v>
      </c>
      <c r="C34" s="8">
        <f t="shared" si="0"/>
        <v>10000</v>
      </c>
      <c r="D34" s="6" t="s">
        <v>9</v>
      </c>
      <c r="E34" s="5">
        <v>10000</v>
      </c>
    </row>
    <row r="35" spans="1:5" x14ac:dyDescent="0.35">
      <c r="A35" s="5">
        <v>1</v>
      </c>
      <c r="B35" s="5">
        <v>0</v>
      </c>
      <c r="C35" s="8">
        <f t="shared" si="0"/>
        <v>1500</v>
      </c>
      <c r="D35" s="6" t="s">
        <v>10</v>
      </c>
      <c r="E35" s="5">
        <v>600</v>
      </c>
    </row>
    <row r="37" spans="1:5" ht="15.5" x14ac:dyDescent="0.35">
      <c r="A37" s="18" t="s">
        <v>14</v>
      </c>
    </row>
    <row r="39" spans="1:5" x14ac:dyDescent="0.35">
      <c r="A39" t="s">
        <v>12</v>
      </c>
    </row>
    <row r="63" spans="1:4" x14ac:dyDescent="0.35">
      <c r="A63" t="s">
        <v>16</v>
      </c>
    </row>
    <row r="64" spans="1:4" ht="15.5" x14ac:dyDescent="0.35">
      <c r="A64" s="195" t="s">
        <v>2</v>
      </c>
      <c r="B64" s="195"/>
      <c r="C64" s="11"/>
      <c r="D64" s="11"/>
    </row>
    <row r="65" spans="1:4" ht="15.5" x14ac:dyDescent="0.35">
      <c r="A65" s="11" t="s">
        <v>4</v>
      </c>
      <c r="B65" s="11" t="s">
        <v>5</v>
      </c>
      <c r="C65" s="11"/>
      <c r="D65" s="11"/>
    </row>
    <row r="66" spans="1:4" ht="15.5" x14ac:dyDescent="0.35">
      <c r="A66" s="20">
        <v>3.3333333333333335</v>
      </c>
      <c r="B66" s="20">
        <v>1.3333333333333333</v>
      </c>
      <c r="C66" s="11"/>
      <c r="D66" s="11"/>
    </row>
    <row r="67" spans="1:4" ht="15.5" x14ac:dyDescent="0.35">
      <c r="A67" s="195" t="s">
        <v>3</v>
      </c>
      <c r="B67" s="195"/>
      <c r="C67" s="13" t="s">
        <v>6</v>
      </c>
      <c r="D67" s="11"/>
    </row>
    <row r="68" spans="1:4" ht="15.5" x14ac:dyDescent="0.35">
      <c r="A68" s="14">
        <v>3</v>
      </c>
      <c r="B68" s="14">
        <v>2</v>
      </c>
      <c r="C68" s="15">
        <f>SUMPRODUCT(A68:B68,A66:B66)</f>
        <v>12.666666666666666</v>
      </c>
      <c r="D68" s="11"/>
    </row>
    <row r="69" spans="1:4" ht="15.5" x14ac:dyDescent="0.35">
      <c r="A69" s="196" t="s">
        <v>8</v>
      </c>
      <c r="B69" s="196"/>
      <c r="C69" s="17"/>
      <c r="D69" s="11" t="s">
        <v>13</v>
      </c>
    </row>
    <row r="70" spans="1:4" ht="15.5" x14ac:dyDescent="0.35">
      <c r="A70" s="14">
        <v>1</v>
      </c>
      <c r="B70" s="14">
        <v>2</v>
      </c>
      <c r="C70" s="16">
        <f>SUMPRODUCT(A70:B70,A$66:B$66)</f>
        <v>6</v>
      </c>
      <c r="D70" s="14">
        <v>6</v>
      </c>
    </row>
    <row r="71" spans="1:4" ht="15.5" x14ac:dyDescent="0.35">
      <c r="A71" s="14">
        <v>2</v>
      </c>
      <c r="B71" s="14">
        <v>1</v>
      </c>
      <c r="C71" s="16">
        <f>SUMPRODUCT(A71:B71,A$66:B$66)</f>
        <v>8</v>
      </c>
      <c r="D71" s="14">
        <v>8</v>
      </c>
    </row>
    <row r="72" spans="1:4" ht="15.5" x14ac:dyDescent="0.35">
      <c r="A72" s="14">
        <v>0</v>
      </c>
      <c r="B72" s="14">
        <v>1</v>
      </c>
      <c r="C72" s="16">
        <f>SUMPRODUCT(A72:B72,A$66:B$66)</f>
        <v>1.3333333333333333</v>
      </c>
      <c r="D72" s="14">
        <v>2</v>
      </c>
    </row>
    <row r="73" spans="1:4" ht="15.5" x14ac:dyDescent="0.35">
      <c r="A73" s="14">
        <v>1</v>
      </c>
      <c r="B73" s="14">
        <v>1</v>
      </c>
      <c r="C73" s="16">
        <f>SUMPRODUCT(A73:B73,A$66:B$66)</f>
        <v>4.666666666666667</v>
      </c>
      <c r="D73" s="14">
        <v>1</v>
      </c>
    </row>
    <row r="75" spans="1:4" ht="15.5" x14ac:dyDescent="0.35">
      <c r="A75" s="18" t="s">
        <v>14</v>
      </c>
    </row>
    <row r="79" spans="1:4" x14ac:dyDescent="0.35">
      <c r="A79" t="s">
        <v>15</v>
      </c>
    </row>
    <row r="104" spans="1:10" x14ac:dyDescent="0.35">
      <c r="A104" t="s">
        <v>16</v>
      </c>
    </row>
    <row r="105" spans="1:10" ht="15.5" x14ac:dyDescent="0.35">
      <c r="A105" s="195" t="s">
        <v>2</v>
      </c>
      <c r="B105" s="195"/>
      <c r="C105" s="11"/>
      <c r="D105" s="11"/>
      <c r="G105" s="195" t="s">
        <v>2</v>
      </c>
      <c r="H105" s="195"/>
      <c r="I105" s="11"/>
      <c r="J105" s="11"/>
    </row>
    <row r="106" spans="1:10" ht="15.5" x14ac:dyDescent="0.35">
      <c r="A106" s="11" t="s">
        <v>4</v>
      </c>
      <c r="B106" s="11" t="s">
        <v>5</v>
      </c>
      <c r="C106" s="11"/>
      <c r="D106" s="11"/>
      <c r="G106" s="11" t="s">
        <v>4</v>
      </c>
      <c r="H106" s="11" t="s">
        <v>5</v>
      </c>
      <c r="I106" s="11"/>
      <c r="J106" s="11"/>
    </row>
    <row r="107" spans="1:10" ht="15.5" x14ac:dyDescent="0.35">
      <c r="A107" s="12">
        <v>4</v>
      </c>
      <c r="B107" s="12">
        <v>2</v>
      </c>
      <c r="C107" s="11"/>
      <c r="D107" s="11"/>
      <c r="G107" s="12">
        <v>4</v>
      </c>
      <c r="H107" s="12">
        <v>2</v>
      </c>
      <c r="I107" s="11"/>
      <c r="J107" s="11"/>
    </row>
    <row r="108" spans="1:10" ht="15.5" x14ac:dyDescent="0.35">
      <c r="A108" s="195" t="s">
        <v>3</v>
      </c>
      <c r="B108" s="195"/>
      <c r="C108" s="13" t="s">
        <v>6</v>
      </c>
      <c r="D108" s="11"/>
      <c r="G108" s="195" t="s">
        <v>3</v>
      </c>
      <c r="H108" s="195"/>
      <c r="I108" s="19" t="s">
        <v>6</v>
      </c>
      <c r="J108" s="11"/>
    </row>
    <row r="109" spans="1:10" ht="15.5" x14ac:dyDescent="0.35">
      <c r="A109" s="14">
        <v>3</v>
      </c>
      <c r="B109" s="14">
        <v>4</v>
      </c>
      <c r="C109" s="15">
        <f>SUMPRODUCT(A109:B109,A107:B107)</f>
        <v>20</v>
      </c>
      <c r="D109" s="11"/>
      <c r="G109" s="14">
        <v>3</v>
      </c>
      <c r="H109" s="14">
        <v>4</v>
      </c>
      <c r="I109" s="15">
        <f>SUMPRODUCT(G109:H109,G107:H107)</f>
        <v>20</v>
      </c>
      <c r="J109" s="11"/>
    </row>
    <row r="110" spans="1:10" ht="15.5" x14ac:dyDescent="0.35">
      <c r="A110" s="196" t="s">
        <v>8</v>
      </c>
      <c r="B110" s="196"/>
      <c r="C110" s="17"/>
      <c r="D110" s="11" t="s">
        <v>13</v>
      </c>
      <c r="G110" s="196" t="s">
        <v>8</v>
      </c>
      <c r="H110" s="196"/>
      <c r="I110" s="17"/>
      <c r="J110" s="11" t="s">
        <v>13</v>
      </c>
    </row>
    <row r="111" spans="1:10" ht="15.5" x14ac:dyDescent="0.35">
      <c r="A111" s="14">
        <v>1</v>
      </c>
      <c r="B111" s="14">
        <v>2</v>
      </c>
      <c r="C111" s="16">
        <f>SUMPRODUCT(A111:B111,A$107:B$107)</f>
        <v>8</v>
      </c>
      <c r="D111" s="14">
        <v>8</v>
      </c>
      <c r="G111" s="14">
        <v>1</v>
      </c>
      <c r="H111" s="14">
        <v>2</v>
      </c>
      <c r="I111" s="16">
        <f>SUMPRODUCT(G111:H111,G$107:H$107)</f>
        <v>8</v>
      </c>
      <c r="J111" s="14">
        <v>8</v>
      </c>
    </row>
    <row r="112" spans="1:10" ht="15.5" x14ac:dyDescent="0.35">
      <c r="A112" s="14">
        <v>4</v>
      </c>
      <c r="B112" s="14">
        <v>4</v>
      </c>
      <c r="C112" s="16">
        <f t="shared" ref="C112:C114" si="1">SUMPRODUCT(A112:B112,A$107:B$107)</f>
        <v>24</v>
      </c>
      <c r="D112" s="14">
        <v>18</v>
      </c>
      <c r="G112" s="14">
        <v>4</v>
      </c>
      <c r="H112" s="14">
        <v>4</v>
      </c>
      <c r="I112" s="16">
        <f>SUMPRODUCT(G112:H112,G$107:H$107)</f>
        <v>24</v>
      </c>
      <c r="J112" s="14">
        <v>18</v>
      </c>
    </row>
    <row r="113" spans="1:10" ht="15.5" x14ac:dyDescent="0.35">
      <c r="A113" s="14">
        <v>-1</v>
      </c>
      <c r="B113" s="14">
        <v>1</v>
      </c>
      <c r="C113" s="16">
        <f t="shared" si="1"/>
        <v>-2</v>
      </c>
      <c r="D113" s="14">
        <v>1</v>
      </c>
      <c r="G113" s="14">
        <v>-1</v>
      </c>
      <c r="H113" s="14">
        <v>1</v>
      </c>
      <c r="I113" s="16">
        <f t="shared" ref="I113:I114" si="2">SUMPRODUCT(G113:H113,G$107:H$107)</f>
        <v>-2</v>
      </c>
      <c r="J113" s="14">
        <v>1</v>
      </c>
    </row>
    <row r="114" spans="1:10" ht="15.5" x14ac:dyDescent="0.35">
      <c r="A114" s="14">
        <v>0</v>
      </c>
      <c r="B114" s="14">
        <v>1</v>
      </c>
      <c r="C114" s="16">
        <f t="shared" si="1"/>
        <v>2</v>
      </c>
      <c r="D114" s="14">
        <v>2</v>
      </c>
      <c r="G114" s="14">
        <v>0</v>
      </c>
      <c r="H114" s="14">
        <v>1</v>
      </c>
      <c r="I114" s="16">
        <f t="shared" si="2"/>
        <v>2</v>
      </c>
      <c r="J114" s="14">
        <v>2</v>
      </c>
    </row>
    <row r="116" spans="1:10" ht="15.5" x14ac:dyDescent="0.35">
      <c r="A116" s="18" t="s">
        <v>14</v>
      </c>
    </row>
  </sheetData>
  <mergeCells count="10">
    <mergeCell ref="G110:H110"/>
    <mergeCell ref="A69:B69"/>
    <mergeCell ref="A105:B105"/>
    <mergeCell ref="A108:B108"/>
    <mergeCell ref="A110:B110"/>
    <mergeCell ref="A26:B26"/>
    <mergeCell ref="A64:B64"/>
    <mergeCell ref="A67:B67"/>
    <mergeCell ref="G105:H105"/>
    <mergeCell ref="G108:H108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I147"/>
  <sheetViews>
    <sheetView topLeftCell="A91" zoomScale="71" workbookViewId="0">
      <selection activeCell="A112" sqref="A112:G118"/>
    </sheetView>
  </sheetViews>
  <sheetFormatPr defaultRowHeight="14.5" x14ac:dyDescent="0.35"/>
  <cols>
    <col min="1" max="1" width="9.54296875" customWidth="1"/>
    <col min="8" max="8" width="8.7265625" customWidth="1"/>
  </cols>
  <sheetData>
    <row r="1" spans="1:14" x14ac:dyDescent="0.35">
      <c r="A1" t="s">
        <v>17</v>
      </c>
    </row>
    <row r="2" spans="1:14" x14ac:dyDescent="0.35">
      <c r="A2" t="s">
        <v>18</v>
      </c>
    </row>
    <row r="3" spans="1:14" ht="16.5" x14ac:dyDescent="0.45">
      <c r="A3" t="s">
        <v>19</v>
      </c>
      <c r="N3" t="s">
        <v>32</v>
      </c>
    </row>
    <row r="4" spans="1:14" ht="16.5" x14ac:dyDescent="0.45">
      <c r="N4" t="s">
        <v>33</v>
      </c>
    </row>
    <row r="5" spans="1:14" ht="16.5" x14ac:dyDescent="0.45">
      <c r="A5" s="21" t="s">
        <v>20</v>
      </c>
      <c r="B5" s="21" t="s">
        <v>21</v>
      </c>
      <c r="C5" s="21" t="s">
        <v>22</v>
      </c>
      <c r="D5" s="21" t="s">
        <v>23</v>
      </c>
      <c r="E5" s="21" t="s">
        <v>24</v>
      </c>
      <c r="F5" s="21" t="s">
        <v>25</v>
      </c>
      <c r="N5" t="s">
        <v>34</v>
      </c>
    </row>
    <row r="6" spans="1:14" x14ac:dyDescent="0.35">
      <c r="A6" s="21" t="s">
        <v>26</v>
      </c>
      <c r="B6" s="5">
        <v>1</v>
      </c>
      <c r="C6" s="5">
        <v>1</v>
      </c>
      <c r="D6" s="5">
        <v>4</v>
      </c>
      <c r="E6" s="5">
        <v>2</v>
      </c>
      <c r="F6" s="5">
        <v>20</v>
      </c>
    </row>
    <row r="7" spans="1:14" x14ac:dyDescent="0.35">
      <c r="A7" s="21" t="s">
        <v>27</v>
      </c>
      <c r="B7" s="5">
        <v>3</v>
      </c>
      <c r="C7" s="5">
        <v>2</v>
      </c>
      <c r="D7" s="5">
        <v>2</v>
      </c>
      <c r="E7" s="5">
        <v>7</v>
      </c>
      <c r="F7" s="5">
        <v>30</v>
      </c>
    </row>
    <row r="8" spans="1:14" x14ac:dyDescent="0.35">
      <c r="A8" s="21" t="s">
        <v>28</v>
      </c>
      <c r="B8" s="5">
        <v>5</v>
      </c>
      <c r="C8" s="5">
        <v>3</v>
      </c>
      <c r="D8" s="5">
        <v>5</v>
      </c>
      <c r="E8" s="5">
        <v>1</v>
      </c>
      <c r="F8" s="5">
        <v>40</v>
      </c>
    </row>
    <row r="9" spans="1:14" x14ac:dyDescent="0.35">
      <c r="A9" s="21" t="s">
        <v>29</v>
      </c>
      <c r="B9" s="5">
        <v>10</v>
      </c>
      <c r="C9" s="5">
        <v>15</v>
      </c>
      <c r="D9" s="5">
        <v>25</v>
      </c>
      <c r="E9" s="5">
        <v>50</v>
      </c>
      <c r="F9" s="5"/>
    </row>
    <row r="11" spans="1:14" x14ac:dyDescent="0.35">
      <c r="A11" t="s">
        <v>30</v>
      </c>
    </row>
    <row r="13" spans="1:14" ht="29" x14ac:dyDescent="0.35">
      <c r="A13" s="23"/>
      <c r="B13" s="23"/>
      <c r="C13" s="24" t="s">
        <v>21</v>
      </c>
      <c r="D13" s="23"/>
      <c r="E13" s="25" t="s">
        <v>22</v>
      </c>
      <c r="F13" s="24"/>
      <c r="G13" s="24" t="s">
        <v>23</v>
      </c>
      <c r="H13" s="23"/>
      <c r="I13" s="25" t="s">
        <v>24</v>
      </c>
      <c r="J13" s="26"/>
      <c r="K13" s="49" t="s">
        <v>35</v>
      </c>
      <c r="L13" s="5" t="s">
        <v>25</v>
      </c>
    </row>
    <row r="14" spans="1:14" x14ac:dyDescent="0.35">
      <c r="A14" s="26"/>
      <c r="B14" s="27"/>
      <c r="C14" s="28">
        <v>1</v>
      </c>
      <c r="D14" s="27"/>
      <c r="E14" s="29">
        <v>1</v>
      </c>
      <c r="F14" s="30"/>
      <c r="G14" s="30">
        <v>4</v>
      </c>
      <c r="H14" s="31"/>
      <c r="I14" s="32">
        <v>2</v>
      </c>
      <c r="J14" s="26"/>
      <c r="K14" s="26"/>
      <c r="L14" s="26"/>
    </row>
    <row r="15" spans="1:14" x14ac:dyDescent="0.35">
      <c r="A15" s="33" t="s">
        <v>26</v>
      </c>
      <c r="B15" s="34">
        <v>10</v>
      </c>
      <c r="C15" s="35"/>
      <c r="D15" s="34">
        <v>10</v>
      </c>
      <c r="E15" s="36"/>
      <c r="F15" s="37">
        <v>0</v>
      </c>
      <c r="G15" s="37"/>
      <c r="H15" s="38">
        <v>0</v>
      </c>
      <c r="I15" s="39"/>
      <c r="J15" s="40"/>
      <c r="K15" s="40">
        <f>L15-SUM(B15:I15)</f>
        <v>0</v>
      </c>
      <c r="L15" s="33">
        <v>20</v>
      </c>
    </row>
    <row r="16" spans="1:14" x14ac:dyDescent="0.35">
      <c r="A16" s="26"/>
      <c r="B16" s="31"/>
      <c r="C16" s="30">
        <v>3</v>
      </c>
      <c r="D16" s="27"/>
      <c r="E16" s="29">
        <v>2</v>
      </c>
      <c r="F16" s="28"/>
      <c r="G16" s="28">
        <v>2</v>
      </c>
      <c r="H16" s="31"/>
      <c r="I16" s="32">
        <v>7</v>
      </c>
      <c r="J16" s="33"/>
      <c r="K16" s="33"/>
      <c r="L16" s="26"/>
    </row>
    <row r="17" spans="1:12" x14ac:dyDescent="0.35">
      <c r="A17" s="40" t="s">
        <v>27</v>
      </c>
      <c r="B17" s="41">
        <v>0</v>
      </c>
      <c r="C17" s="42"/>
      <c r="D17" s="43">
        <v>5</v>
      </c>
      <c r="E17" s="44"/>
      <c r="F17" s="45">
        <v>25</v>
      </c>
      <c r="G17" s="45"/>
      <c r="H17" s="41">
        <v>0</v>
      </c>
      <c r="I17" s="46"/>
      <c r="J17" s="33"/>
      <c r="K17" s="40">
        <f>L17-SUM(B17:I17)</f>
        <v>0</v>
      </c>
      <c r="L17" s="40">
        <v>30</v>
      </c>
    </row>
    <row r="18" spans="1:12" x14ac:dyDescent="0.35">
      <c r="A18" s="26"/>
      <c r="B18" s="31"/>
      <c r="C18" s="30">
        <v>5</v>
      </c>
      <c r="D18" s="31"/>
      <c r="E18" s="32">
        <v>3</v>
      </c>
      <c r="F18" s="30"/>
      <c r="G18" s="30">
        <v>5</v>
      </c>
      <c r="H18" s="27"/>
      <c r="I18" s="29">
        <v>1</v>
      </c>
      <c r="J18" s="26"/>
      <c r="K18" s="26"/>
      <c r="L18" s="33"/>
    </row>
    <row r="19" spans="1:12" ht="15" thickBot="1" x14ac:dyDescent="0.4">
      <c r="A19" s="40" t="s">
        <v>28</v>
      </c>
      <c r="B19" s="41">
        <v>0</v>
      </c>
      <c r="C19" s="42"/>
      <c r="D19" s="41">
        <v>0</v>
      </c>
      <c r="E19" s="46"/>
      <c r="F19" s="42">
        <v>0</v>
      </c>
      <c r="G19" s="42"/>
      <c r="H19" s="43">
        <v>40</v>
      </c>
      <c r="I19" s="44"/>
      <c r="J19" s="40"/>
      <c r="K19" s="33">
        <f>L19-SUM(B19:I19)</f>
        <v>0</v>
      </c>
      <c r="L19" s="33">
        <v>40</v>
      </c>
    </row>
    <row r="20" spans="1:12" ht="15" thickBot="1" x14ac:dyDescent="0.4">
      <c r="A20" s="31"/>
      <c r="B20" s="31"/>
      <c r="C20" s="32"/>
      <c r="D20" s="30"/>
      <c r="E20" s="30"/>
      <c r="F20" s="31"/>
      <c r="G20" s="32"/>
      <c r="H20" s="30"/>
      <c r="I20" s="32"/>
      <c r="J20" s="37"/>
      <c r="K20" s="50">
        <f>SUM(K14:K19)</f>
        <v>0</v>
      </c>
      <c r="L20" s="51">
        <f>SUM(L14:L19)</f>
        <v>90</v>
      </c>
    </row>
    <row r="21" spans="1:12" ht="15" thickBot="1" x14ac:dyDescent="0.4">
      <c r="A21" s="38"/>
      <c r="B21" s="38">
        <f>SUM(B14:B19)-B22</f>
        <v>0</v>
      </c>
      <c r="C21" s="39"/>
      <c r="D21" s="37">
        <f>SUM(D14:D19)-D22</f>
        <v>0</v>
      </c>
      <c r="E21" s="37"/>
      <c r="F21" s="38">
        <f>SUM(F14:F19)-F22</f>
        <v>0</v>
      </c>
      <c r="G21" s="39"/>
      <c r="H21" s="37">
        <f>SUM(H14:H19)-H22</f>
        <v>-10</v>
      </c>
      <c r="I21" s="37"/>
      <c r="J21" s="52">
        <f>SUM(B21:I21)</f>
        <v>-10</v>
      </c>
      <c r="K21" s="93">
        <f>C14*B15+E14*D15+E16*D17+G16*F17+I18*H19</f>
        <v>120</v>
      </c>
      <c r="L21" s="94">
        <f>SUMPRODUCT(B6:E8,B24:E26)</f>
        <v>120</v>
      </c>
    </row>
    <row r="22" spans="1:12" ht="15" thickBot="1" x14ac:dyDescent="0.4">
      <c r="A22" s="23" t="s">
        <v>31</v>
      </c>
      <c r="B22" s="23">
        <v>10</v>
      </c>
      <c r="C22" s="25"/>
      <c r="D22" s="24">
        <v>15</v>
      </c>
      <c r="E22" s="24"/>
      <c r="F22" s="23">
        <v>25</v>
      </c>
      <c r="G22" s="25"/>
      <c r="H22" s="24">
        <v>50</v>
      </c>
      <c r="I22" s="24"/>
      <c r="J22" s="55">
        <f>SUM(B22:I22)</f>
        <v>100</v>
      </c>
    </row>
    <row r="23" spans="1:12" x14ac:dyDescent="0.35">
      <c r="A23" s="37"/>
      <c r="B23" s="37"/>
      <c r="C23" s="37"/>
      <c r="D23" s="37"/>
      <c r="E23" s="37"/>
      <c r="F23" s="37"/>
      <c r="G23" s="37"/>
      <c r="H23" s="37"/>
    </row>
    <row r="24" spans="1:12" x14ac:dyDescent="0.35">
      <c r="B24" s="56">
        <f>B15</f>
        <v>10</v>
      </c>
      <c r="C24" s="56">
        <f>D15</f>
        <v>10</v>
      </c>
      <c r="D24" s="56">
        <f>F15</f>
        <v>0</v>
      </c>
      <c r="E24" s="56">
        <f>H15</f>
        <v>0</v>
      </c>
      <c r="F24" s="57"/>
    </row>
    <row r="25" spans="1:12" x14ac:dyDescent="0.35">
      <c r="A25" t="s">
        <v>36</v>
      </c>
      <c r="B25" s="56">
        <f>B17</f>
        <v>0</v>
      </c>
      <c r="C25" s="56">
        <f>D17</f>
        <v>5</v>
      </c>
      <c r="D25" s="56">
        <f>F17</f>
        <v>25</v>
      </c>
      <c r="E25" s="56">
        <f>H17</f>
        <v>0</v>
      </c>
      <c r="F25" s="57"/>
    </row>
    <row r="26" spans="1:12" x14ac:dyDescent="0.35">
      <c r="B26" s="56">
        <f>B19</f>
        <v>0</v>
      </c>
      <c r="C26" s="56">
        <f>D19</f>
        <v>0</v>
      </c>
      <c r="D26" s="56">
        <f>F19</f>
        <v>0</v>
      </c>
      <c r="E26" s="56">
        <f>H19</f>
        <v>40</v>
      </c>
      <c r="F26" s="57"/>
    </row>
    <row r="27" spans="1:12" x14ac:dyDescent="0.35">
      <c r="B27" s="57"/>
      <c r="C27" s="57"/>
      <c r="D27" s="57"/>
      <c r="E27" s="57"/>
      <c r="F27" s="57"/>
    </row>
    <row r="28" spans="1:12" x14ac:dyDescent="0.35">
      <c r="A28" t="s">
        <v>37</v>
      </c>
      <c r="B28" t="s">
        <v>52</v>
      </c>
    </row>
    <row r="31" spans="1:12" x14ac:dyDescent="0.35">
      <c r="A31" t="s">
        <v>38</v>
      </c>
    </row>
    <row r="32" spans="1:12" x14ac:dyDescent="0.35">
      <c r="A32" s="21" t="s">
        <v>20</v>
      </c>
      <c r="B32" s="21" t="s">
        <v>21</v>
      </c>
      <c r="C32" s="21" t="s">
        <v>22</v>
      </c>
      <c r="D32" s="21" t="s">
        <v>23</v>
      </c>
      <c r="E32" s="21" t="s">
        <v>24</v>
      </c>
      <c r="F32" s="21" t="s">
        <v>25</v>
      </c>
    </row>
    <row r="33" spans="1:12" x14ac:dyDescent="0.35">
      <c r="A33" s="21" t="s">
        <v>26</v>
      </c>
      <c r="B33" s="5">
        <v>1</v>
      </c>
      <c r="C33" s="5">
        <v>1</v>
      </c>
      <c r="D33" s="5">
        <v>4</v>
      </c>
      <c r="E33" s="5">
        <v>2</v>
      </c>
      <c r="F33" s="5">
        <v>20</v>
      </c>
    </row>
    <row r="34" spans="1:12" x14ac:dyDescent="0.35">
      <c r="A34" s="21" t="s">
        <v>27</v>
      </c>
      <c r="B34" s="5">
        <v>3</v>
      </c>
      <c r="C34" s="5">
        <v>2</v>
      </c>
      <c r="D34" s="5">
        <v>2</v>
      </c>
      <c r="E34" s="5">
        <v>7</v>
      </c>
      <c r="F34" s="5">
        <v>30</v>
      </c>
    </row>
    <row r="35" spans="1:12" x14ac:dyDescent="0.35">
      <c r="A35" s="21" t="s">
        <v>28</v>
      </c>
      <c r="B35" s="5">
        <v>5</v>
      </c>
      <c r="C35" s="5">
        <v>3</v>
      </c>
      <c r="D35" s="5">
        <v>5</v>
      </c>
      <c r="E35" s="5">
        <v>1</v>
      </c>
      <c r="F35" s="5">
        <v>40</v>
      </c>
    </row>
    <row r="36" spans="1:12" x14ac:dyDescent="0.35">
      <c r="A36" s="21" t="s">
        <v>29</v>
      </c>
      <c r="B36" s="5">
        <v>10</v>
      </c>
      <c r="C36" s="5">
        <v>15</v>
      </c>
      <c r="D36" s="5">
        <v>25</v>
      </c>
      <c r="E36" s="5">
        <v>50</v>
      </c>
      <c r="F36" s="5"/>
    </row>
    <row r="38" spans="1:12" x14ac:dyDescent="0.35">
      <c r="A38" s="22" t="s">
        <v>30</v>
      </c>
    </row>
    <row r="40" spans="1:12" ht="29" x14ac:dyDescent="0.35">
      <c r="A40" s="23"/>
      <c r="B40" s="23"/>
      <c r="C40" s="24" t="s">
        <v>21</v>
      </c>
      <c r="D40" s="23"/>
      <c r="E40" s="25" t="s">
        <v>22</v>
      </c>
      <c r="F40" s="24"/>
      <c r="G40" s="24" t="s">
        <v>23</v>
      </c>
      <c r="H40" s="23"/>
      <c r="I40" s="25" t="s">
        <v>24</v>
      </c>
      <c r="J40" s="26"/>
      <c r="K40" s="49" t="s">
        <v>35</v>
      </c>
      <c r="L40" s="5" t="s">
        <v>25</v>
      </c>
    </row>
    <row r="41" spans="1:12" x14ac:dyDescent="0.35">
      <c r="A41" s="26"/>
      <c r="B41" s="58"/>
      <c r="C41" s="59">
        <v>1</v>
      </c>
      <c r="D41" s="58"/>
      <c r="E41" s="60">
        <v>1</v>
      </c>
      <c r="F41" s="61"/>
      <c r="G41" s="61">
        <v>4</v>
      </c>
      <c r="H41" s="62"/>
      <c r="I41" s="63">
        <v>2</v>
      </c>
      <c r="J41" s="26"/>
      <c r="K41" s="26"/>
      <c r="L41" s="26"/>
    </row>
    <row r="42" spans="1:12" x14ac:dyDescent="0.35">
      <c r="A42" s="33" t="s">
        <v>26</v>
      </c>
      <c r="B42" s="64">
        <v>10</v>
      </c>
      <c r="C42" s="65"/>
      <c r="D42" s="64">
        <v>10</v>
      </c>
      <c r="E42" s="66"/>
      <c r="F42" s="57">
        <v>0</v>
      </c>
      <c r="G42" s="57"/>
      <c r="H42" s="67">
        <v>0</v>
      </c>
      <c r="I42" s="68"/>
      <c r="J42" s="40"/>
      <c r="K42" s="40">
        <f>L42-SUM(B42:I42)</f>
        <v>0</v>
      </c>
      <c r="L42" s="33">
        <v>20</v>
      </c>
    </row>
    <row r="43" spans="1:12" x14ac:dyDescent="0.35">
      <c r="A43" s="26"/>
      <c r="B43" s="62"/>
      <c r="C43" s="61">
        <v>3</v>
      </c>
      <c r="D43" s="58"/>
      <c r="E43" s="60">
        <v>2</v>
      </c>
      <c r="F43" s="59"/>
      <c r="G43" s="59">
        <v>2</v>
      </c>
      <c r="H43" s="62"/>
      <c r="I43" s="63">
        <v>7</v>
      </c>
      <c r="J43" s="33"/>
      <c r="K43" s="33"/>
      <c r="L43" s="26"/>
    </row>
    <row r="44" spans="1:12" x14ac:dyDescent="0.35">
      <c r="A44" s="40" t="s">
        <v>27</v>
      </c>
      <c r="B44" s="69">
        <v>0</v>
      </c>
      <c r="C44" s="70"/>
      <c r="D44" s="71">
        <v>5</v>
      </c>
      <c r="E44" s="72"/>
      <c r="F44" s="73">
        <v>25</v>
      </c>
      <c r="G44" s="73"/>
      <c r="H44" s="69">
        <v>0</v>
      </c>
      <c r="I44" s="74"/>
      <c r="J44" s="33"/>
      <c r="K44" s="40">
        <f>L44-SUM(B44:I44)</f>
        <v>0</v>
      </c>
      <c r="L44" s="40">
        <v>30</v>
      </c>
    </row>
    <row r="45" spans="1:12" x14ac:dyDescent="0.35">
      <c r="A45" s="26"/>
      <c r="B45" s="62"/>
      <c r="C45" s="61">
        <v>5</v>
      </c>
      <c r="D45" s="62"/>
      <c r="E45" s="63">
        <v>3</v>
      </c>
      <c r="F45" s="61"/>
      <c r="G45" s="61">
        <v>5</v>
      </c>
      <c r="H45" s="58"/>
      <c r="I45" s="60">
        <v>1</v>
      </c>
      <c r="J45" s="26"/>
      <c r="K45" s="26"/>
      <c r="L45" s="33"/>
    </row>
    <row r="46" spans="1:12" ht="15" thickBot="1" x14ac:dyDescent="0.4">
      <c r="A46" s="40" t="s">
        <v>28</v>
      </c>
      <c r="B46" s="69">
        <v>0</v>
      </c>
      <c r="C46" s="70"/>
      <c r="D46" s="69">
        <v>0</v>
      </c>
      <c r="E46" s="74"/>
      <c r="F46" s="70">
        <v>0</v>
      </c>
      <c r="G46" s="70"/>
      <c r="H46" s="71">
        <v>40</v>
      </c>
      <c r="I46" s="72"/>
      <c r="J46" s="40"/>
      <c r="K46" s="33">
        <f>L46-SUM(B46:I46)</f>
        <v>0</v>
      </c>
      <c r="L46" s="33">
        <v>40</v>
      </c>
    </row>
    <row r="47" spans="1:12" ht="15" thickBot="1" x14ac:dyDescent="0.4">
      <c r="A47" s="31"/>
      <c r="B47" s="62"/>
      <c r="C47" s="63"/>
      <c r="D47" s="61"/>
      <c r="E47" s="61"/>
      <c r="F47" s="62"/>
      <c r="G47" s="63"/>
      <c r="H47" s="61"/>
      <c r="I47" s="63"/>
      <c r="J47" s="37"/>
      <c r="K47" s="83">
        <f>SUM(K41:K46)</f>
        <v>0</v>
      </c>
      <c r="L47" s="84">
        <f>SUM(L41:L46)</f>
        <v>90</v>
      </c>
    </row>
    <row r="48" spans="1:12" x14ac:dyDescent="0.35">
      <c r="A48" s="38"/>
      <c r="B48" s="38">
        <f>SUM(B41:B46)-B49</f>
        <v>0</v>
      </c>
      <c r="C48" s="39"/>
      <c r="D48" s="37">
        <f>SUM(D41:D46)-D49</f>
        <v>0</v>
      </c>
      <c r="E48" s="37"/>
      <c r="F48" s="38">
        <f>SUM(F41:F46)-F49</f>
        <v>0</v>
      </c>
      <c r="G48" s="39"/>
      <c r="H48" s="37">
        <f>SUM(H41:H46)-H49</f>
        <v>-10</v>
      </c>
      <c r="I48" s="37"/>
      <c r="J48" s="82">
        <f>SUM(B48:I48)</f>
        <v>-10</v>
      </c>
      <c r="K48" s="47">
        <f>C41*B42+E41*D42+E43*D44+G43*F44+I45*H46</f>
        <v>120</v>
      </c>
      <c r="L48" s="47">
        <f>SUMPRODUCT(B33:E35,B51:E53)</f>
        <v>120</v>
      </c>
    </row>
    <row r="49" spans="1:10" ht="15" thickBot="1" x14ac:dyDescent="0.4">
      <c r="A49" s="23" t="s">
        <v>31</v>
      </c>
      <c r="B49" s="23">
        <v>10</v>
      </c>
      <c r="C49" s="25"/>
      <c r="D49" s="24">
        <v>15</v>
      </c>
      <c r="E49" s="24"/>
      <c r="F49" s="23">
        <v>25</v>
      </c>
      <c r="G49" s="25"/>
      <c r="H49" s="24">
        <v>50</v>
      </c>
      <c r="I49" s="24"/>
      <c r="J49" s="55">
        <f>SUM(B49:I49)</f>
        <v>100</v>
      </c>
    </row>
    <row r="50" spans="1:10" x14ac:dyDescent="0.35">
      <c r="A50" s="37"/>
      <c r="B50" s="37"/>
      <c r="C50" s="37"/>
      <c r="D50" s="37"/>
      <c r="E50" s="37"/>
      <c r="F50" s="37"/>
      <c r="G50" s="37"/>
      <c r="H50" s="37"/>
    </row>
    <row r="51" spans="1:10" x14ac:dyDescent="0.35">
      <c r="B51" s="56">
        <f>B42</f>
        <v>10</v>
      </c>
      <c r="C51" s="56">
        <f>D42</f>
        <v>10</v>
      </c>
      <c r="D51" s="56">
        <f>F42</f>
        <v>0</v>
      </c>
      <c r="E51" s="56">
        <f>H42</f>
        <v>0</v>
      </c>
      <c r="F51" s="57"/>
    </row>
    <row r="52" spans="1:10" x14ac:dyDescent="0.35">
      <c r="A52" t="s">
        <v>36</v>
      </c>
      <c r="B52" s="56">
        <f>B44</f>
        <v>0</v>
      </c>
      <c r="C52" s="56">
        <f>D44</f>
        <v>5</v>
      </c>
      <c r="D52" s="56">
        <f>F44</f>
        <v>25</v>
      </c>
      <c r="E52" s="56">
        <f>H44</f>
        <v>0</v>
      </c>
      <c r="F52" s="57"/>
    </row>
    <row r="53" spans="1:10" x14ac:dyDescent="0.35">
      <c r="B53" s="56">
        <f>B46</f>
        <v>0</v>
      </c>
      <c r="C53" s="56">
        <f>D46</f>
        <v>0</v>
      </c>
      <c r="D53" s="56">
        <f>F46</f>
        <v>0</v>
      </c>
      <c r="E53" s="56">
        <f>H46</f>
        <v>40</v>
      </c>
      <c r="F53" s="57"/>
    </row>
    <row r="54" spans="1:10" x14ac:dyDescent="0.35">
      <c r="B54" s="57"/>
      <c r="C54" s="57"/>
      <c r="D54" s="57"/>
      <c r="E54" s="57"/>
      <c r="F54" s="57"/>
    </row>
    <row r="55" spans="1:10" ht="28.5" customHeight="1" x14ac:dyDescent="0.35">
      <c r="A55" t="s">
        <v>37</v>
      </c>
      <c r="B55" t="s">
        <v>42</v>
      </c>
    </row>
    <row r="57" spans="1:10" x14ac:dyDescent="0.35">
      <c r="A57" t="s">
        <v>39</v>
      </c>
    </row>
    <row r="67" spans="1:26" ht="14.5" customHeight="1" x14ac:dyDescent="0.35">
      <c r="M67" s="197" t="s">
        <v>54</v>
      </c>
      <c r="N67" s="197"/>
      <c r="O67" s="197"/>
      <c r="P67" s="197"/>
      <c r="Q67" s="197"/>
      <c r="R67" s="197"/>
      <c r="S67" s="197"/>
      <c r="T67" s="197"/>
      <c r="U67" s="197"/>
      <c r="V67" s="197"/>
      <c r="W67" s="197"/>
      <c r="X67" s="197"/>
    </row>
    <row r="68" spans="1:26" x14ac:dyDescent="0.35">
      <c r="A68" s="85"/>
      <c r="M68" s="197"/>
      <c r="N68" s="197"/>
      <c r="O68" s="197"/>
      <c r="P68" s="197"/>
      <c r="Q68" s="197"/>
      <c r="R68" s="197"/>
      <c r="S68" s="197"/>
      <c r="T68" s="197"/>
      <c r="U68" s="197"/>
      <c r="V68" s="197"/>
      <c r="W68" s="197"/>
      <c r="X68" s="197"/>
    </row>
    <row r="69" spans="1:26" x14ac:dyDescent="0.35">
      <c r="A69" s="21" t="s">
        <v>20</v>
      </c>
      <c r="B69" s="21" t="s">
        <v>21</v>
      </c>
      <c r="C69" s="21" t="s">
        <v>22</v>
      </c>
      <c r="D69" s="21" t="s">
        <v>23</v>
      </c>
      <c r="E69" s="75" t="s">
        <v>24</v>
      </c>
      <c r="F69" s="21" t="s">
        <v>25</v>
      </c>
      <c r="M69" s="197"/>
      <c r="N69" s="197"/>
      <c r="O69" s="197"/>
      <c r="P69" s="197"/>
      <c r="Q69" s="197"/>
      <c r="R69" s="197"/>
      <c r="S69" s="197"/>
      <c r="T69" s="197"/>
      <c r="U69" s="197"/>
      <c r="V69" s="197"/>
      <c r="W69" s="197"/>
      <c r="X69" s="197"/>
    </row>
    <row r="70" spans="1:26" x14ac:dyDescent="0.35">
      <c r="A70" s="21" t="s">
        <v>26</v>
      </c>
      <c r="B70" s="5">
        <v>14</v>
      </c>
      <c r="C70" s="5">
        <v>12</v>
      </c>
      <c r="D70" s="5">
        <v>12</v>
      </c>
      <c r="E70" s="5">
        <v>16</v>
      </c>
      <c r="F70" s="5">
        <v>55</v>
      </c>
      <c r="M70" s="197"/>
      <c r="N70" s="197"/>
      <c r="O70" s="197"/>
      <c r="P70" s="197"/>
      <c r="Q70" s="197"/>
      <c r="R70" s="197"/>
      <c r="S70" s="197"/>
      <c r="T70" s="197"/>
      <c r="U70" s="197"/>
      <c r="V70" s="197"/>
      <c r="W70" s="197"/>
      <c r="X70" s="197"/>
    </row>
    <row r="71" spans="1:26" x14ac:dyDescent="0.35">
      <c r="A71" s="21" t="s">
        <v>27</v>
      </c>
      <c r="B71" s="5">
        <v>15</v>
      </c>
      <c r="C71" s="5">
        <v>13</v>
      </c>
      <c r="D71" s="5">
        <v>14</v>
      </c>
      <c r="E71" s="5">
        <v>17</v>
      </c>
      <c r="F71" s="5">
        <v>30</v>
      </c>
      <c r="M71" s="197"/>
      <c r="N71" s="197"/>
      <c r="O71" s="197"/>
      <c r="P71" s="197"/>
      <c r="Q71" s="197"/>
      <c r="R71" s="197"/>
      <c r="S71" s="197"/>
      <c r="T71" s="197"/>
      <c r="U71" s="197"/>
      <c r="V71" s="197"/>
      <c r="W71" s="197"/>
      <c r="X71" s="197"/>
    </row>
    <row r="72" spans="1:26" x14ac:dyDescent="0.35">
      <c r="A72" s="21" t="s">
        <v>28</v>
      </c>
      <c r="B72" s="5">
        <v>19</v>
      </c>
      <c r="C72" s="5">
        <v>20</v>
      </c>
      <c r="D72" s="5">
        <v>16</v>
      </c>
      <c r="E72" s="5">
        <v>18</v>
      </c>
      <c r="F72" s="5">
        <v>15</v>
      </c>
      <c r="M72" s="197"/>
      <c r="N72" s="197"/>
      <c r="O72" s="197"/>
      <c r="P72" s="197"/>
      <c r="Q72" s="197"/>
      <c r="R72" s="197"/>
      <c r="S72" s="197"/>
      <c r="T72" s="197"/>
      <c r="U72" s="197"/>
      <c r="V72" s="197"/>
      <c r="W72" s="197"/>
      <c r="X72" s="197"/>
    </row>
    <row r="73" spans="1:26" x14ac:dyDescent="0.35">
      <c r="A73" s="76" t="s">
        <v>41</v>
      </c>
      <c r="B73" s="5">
        <v>14</v>
      </c>
      <c r="C73" s="57">
        <v>16</v>
      </c>
      <c r="D73" s="5">
        <v>21</v>
      </c>
      <c r="E73" s="5">
        <v>16</v>
      </c>
      <c r="F73" s="5">
        <v>30</v>
      </c>
      <c r="M73" s="197"/>
      <c r="N73" s="197"/>
      <c r="O73" s="197"/>
      <c r="P73" s="197"/>
      <c r="Q73" s="197"/>
      <c r="R73" s="197"/>
      <c r="S73" s="197"/>
      <c r="T73" s="197"/>
      <c r="U73" s="197"/>
      <c r="V73" s="197"/>
      <c r="W73" s="197"/>
      <c r="X73" s="197"/>
    </row>
    <row r="74" spans="1:26" x14ac:dyDescent="0.35">
      <c r="A74" s="21" t="s">
        <v>29</v>
      </c>
      <c r="B74" s="5">
        <v>25</v>
      </c>
      <c r="C74" s="5">
        <v>30</v>
      </c>
      <c r="D74" s="5">
        <v>40</v>
      </c>
      <c r="E74" s="5">
        <v>35</v>
      </c>
      <c r="F74" s="5"/>
      <c r="M74" s="197"/>
      <c r="N74" s="197"/>
      <c r="O74" s="197"/>
      <c r="P74" s="197"/>
      <c r="Q74" s="197"/>
      <c r="R74" s="197"/>
      <c r="S74" s="197"/>
      <c r="T74" s="197"/>
      <c r="U74" s="197"/>
      <c r="V74" s="197"/>
      <c r="W74" s="197"/>
      <c r="X74" s="197"/>
    </row>
    <row r="75" spans="1:26" x14ac:dyDescent="0.35">
      <c r="M75" s="197"/>
      <c r="N75" s="197"/>
      <c r="O75" s="197"/>
      <c r="P75" s="197"/>
      <c r="Q75" s="197"/>
      <c r="R75" s="197"/>
      <c r="S75" s="197"/>
      <c r="T75" s="197"/>
      <c r="U75" s="197"/>
      <c r="V75" s="197"/>
      <c r="W75" s="197"/>
      <c r="X75" s="197"/>
    </row>
    <row r="76" spans="1:26" x14ac:dyDescent="0.35">
      <c r="A76" t="s">
        <v>48</v>
      </c>
      <c r="O76" t="s">
        <v>49</v>
      </c>
    </row>
    <row r="78" spans="1:26" ht="29" x14ac:dyDescent="0.35">
      <c r="A78" s="23"/>
      <c r="B78" s="23"/>
      <c r="C78" s="24" t="s">
        <v>21</v>
      </c>
      <c r="D78" s="23"/>
      <c r="E78" s="25" t="s">
        <v>22</v>
      </c>
      <c r="F78" s="24"/>
      <c r="G78" s="24" t="s">
        <v>23</v>
      </c>
      <c r="H78" s="23"/>
      <c r="I78" s="24" t="s">
        <v>24</v>
      </c>
      <c r="J78" s="26"/>
      <c r="K78" s="86" t="s">
        <v>35</v>
      </c>
      <c r="L78" s="5" t="s">
        <v>25</v>
      </c>
      <c r="O78" s="23"/>
      <c r="P78" s="23"/>
      <c r="Q78" s="24" t="s">
        <v>21</v>
      </c>
      <c r="R78" s="23"/>
      <c r="S78" s="25" t="s">
        <v>22</v>
      </c>
      <c r="T78" s="24"/>
      <c r="U78" s="24" t="s">
        <v>23</v>
      </c>
      <c r="V78" s="23"/>
      <c r="W78" s="24" t="s">
        <v>24</v>
      </c>
      <c r="X78" s="26"/>
      <c r="Y78" s="86" t="s">
        <v>35</v>
      </c>
      <c r="Z78" s="5" t="s">
        <v>25</v>
      </c>
    </row>
    <row r="79" spans="1:26" x14ac:dyDescent="0.35">
      <c r="A79" s="26"/>
      <c r="B79" s="58"/>
      <c r="C79" s="59">
        <f>B70</f>
        <v>14</v>
      </c>
      <c r="D79" s="58"/>
      <c r="E79" s="60">
        <f>C70</f>
        <v>12</v>
      </c>
      <c r="F79" s="61"/>
      <c r="G79" s="61">
        <f>D70</f>
        <v>12</v>
      </c>
      <c r="H79" s="62"/>
      <c r="I79" s="61">
        <f>E70</f>
        <v>16</v>
      </c>
      <c r="J79" s="26"/>
      <c r="K79" s="32"/>
      <c r="L79" s="26"/>
      <c r="O79" s="26"/>
      <c r="P79" s="62"/>
      <c r="Q79" s="61">
        <f>B70</f>
        <v>14</v>
      </c>
      <c r="R79" s="58"/>
      <c r="S79" s="60">
        <f>C70</f>
        <v>12</v>
      </c>
      <c r="T79" s="59"/>
      <c r="U79" s="59">
        <f>D70</f>
        <v>12</v>
      </c>
      <c r="V79" s="62"/>
      <c r="W79" s="61">
        <f>E70</f>
        <v>16</v>
      </c>
      <c r="X79" s="87"/>
      <c r="Y79" s="32"/>
      <c r="Z79" s="26"/>
    </row>
    <row r="80" spans="1:26" x14ac:dyDescent="0.35">
      <c r="A80" s="33" t="s">
        <v>26</v>
      </c>
      <c r="B80" s="64">
        <v>25</v>
      </c>
      <c r="C80" s="65"/>
      <c r="D80" s="64">
        <v>30</v>
      </c>
      <c r="E80" s="66"/>
      <c r="F80" s="57">
        <v>0</v>
      </c>
      <c r="G80" s="57"/>
      <c r="H80" s="67">
        <v>0</v>
      </c>
      <c r="I80" s="57"/>
      <c r="J80" s="40"/>
      <c r="K80" s="46">
        <f>L80-SUM(B80:I80)</f>
        <v>0</v>
      </c>
      <c r="L80" s="33">
        <f>F70</f>
        <v>55</v>
      </c>
      <c r="O80" s="33" t="s">
        <v>26</v>
      </c>
      <c r="P80" s="67">
        <v>0</v>
      </c>
      <c r="Q80" s="57"/>
      <c r="R80" s="64">
        <v>30</v>
      </c>
      <c r="S80" s="66"/>
      <c r="T80" s="65">
        <v>25</v>
      </c>
      <c r="U80" s="65"/>
      <c r="V80" s="67">
        <v>0</v>
      </c>
      <c r="W80" s="57"/>
      <c r="X80" s="88"/>
      <c r="Y80" s="46">
        <f>Z80-SUM(P80:W80)</f>
        <v>0</v>
      </c>
      <c r="Z80" s="33">
        <f>L80</f>
        <v>55</v>
      </c>
    </row>
    <row r="81" spans="1:26" x14ac:dyDescent="0.35">
      <c r="A81" s="26"/>
      <c r="B81" s="62"/>
      <c r="C81" s="61">
        <f>B71</f>
        <v>15</v>
      </c>
      <c r="D81" s="62"/>
      <c r="E81" s="63">
        <f>C71</f>
        <v>13</v>
      </c>
      <c r="F81" s="59"/>
      <c r="G81" s="59">
        <f>D71</f>
        <v>14</v>
      </c>
      <c r="H81" s="62"/>
      <c r="I81" s="61">
        <f>E71</f>
        <v>17</v>
      </c>
      <c r="J81" s="33"/>
      <c r="K81" s="39"/>
      <c r="L81" s="26"/>
      <c r="O81" s="26"/>
      <c r="P81" s="62"/>
      <c r="Q81" s="61">
        <f>B71</f>
        <v>15</v>
      </c>
      <c r="R81" s="62"/>
      <c r="S81" s="63">
        <f>C71</f>
        <v>13</v>
      </c>
      <c r="T81" s="59"/>
      <c r="U81" s="59">
        <f>D71</f>
        <v>14</v>
      </c>
      <c r="V81" s="58"/>
      <c r="W81" s="59">
        <f>E71</f>
        <v>17</v>
      </c>
      <c r="X81" s="89"/>
      <c r="Y81" s="39"/>
      <c r="Z81" s="26"/>
    </row>
    <row r="82" spans="1:26" x14ac:dyDescent="0.35">
      <c r="A82" s="40" t="s">
        <v>27</v>
      </c>
      <c r="B82" s="69">
        <v>0</v>
      </c>
      <c r="C82" s="70"/>
      <c r="D82" s="69">
        <v>0</v>
      </c>
      <c r="E82" s="74"/>
      <c r="F82" s="73">
        <v>30</v>
      </c>
      <c r="G82" s="73"/>
      <c r="H82" s="69">
        <v>0</v>
      </c>
      <c r="I82" s="70"/>
      <c r="J82" s="33"/>
      <c r="K82" s="46">
        <f>L82-SUM(B82:I82)</f>
        <v>0</v>
      </c>
      <c r="L82" s="40">
        <f>F71</f>
        <v>30</v>
      </c>
      <c r="O82" s="40" t="s">
        <v>27</v>
      </c>
      <c r="P82" s="69">
        <v>0</v>
      </c>
      <c r="Q82" s="70"/>
      <c r="R82" s="69">
        <v>0</v>
      </c>
      <c r="S82" s="74"/>
      <c r="T82" s="73">
        <v>15</v>
      </c>
      <c r="U82" s="73"/>
      <c r="V82" s="71">
        <v>15</v>
      </c>
      <c r="W82" s="73"/>
      <c r="X82" s="89"/>
      <c r="Y82" s="46">
        <f>Z82-SUM(P82:W82)</f>
        <v>0</v>
      </c>
      <c r="Z82" s="40">
        <f>L82</f>
        <v>30</v>
      </c>
    </row>
    <row r="83" spans="1:26" x14ac:dyDescent="0.35">
      <c r="A83" s="26"/>
      <c r="B83" s="62"/>
      <c r="C83" s="61">
        <f>B72</f>
        <v>19</v>
      </c>
      <c r="D83" s="62"/>
      <c r="E83" s="63">
        <f>C72</f>
        <v>20</v>
      </c>
      <c r="F83" s="59"/>
      <c r="G83" s="59">
        <f>D72</f>
        <v>16</v>
      </c>
      <c r="H83" s="58"/>
      <c r="I83" s="59">
        <f>E72</f>
        <v>18</v>
      </c>
      <c r="J83" s="26"/>
      <c r="K83" s="32"/>
      <c r="L83" s="33"/>
      <c r="O83" s="26"/>
      <c r="P83" s="62"/>
      <c r="Q83" s="61">
        <f>B72</f>
        <v>19</v>
      </c>
      <c r="R83" s="62"/>
      <c r="S83" s="63">
        <f>C72</f>
        <v>20</v>
      </c>
      <c r="T83" s="61"/>
      <c r="U83" s="61">
        <f>D72</f>
        <v>16</v>
      </c>
      <c r="V83" s="58"/>
      <c r="W83" s="59">
        <f>E72</f>
        <v>18</v>
      </c>
      <c r="X83" s="87"/>
      <c r="Y83" s="32"/>
      <c r="Z83" s="33"/>
    </row>
    <row r="84" spans="1:26" x14ac:dyDescent="0.35">
      <c r="A84" s="33" t="s">
        <v>28</v>
      </c>
      <c r="B84" s="67">
        <v>0</v>
      </c>
      <c r="C84" s="57"/>
      <c r="D84" s="67">
        <v>0</v>
      </c>
      <c r="E84" s="68"/>
      <c r="F84" s="65">
        <v>10</v>
      </c>
      <c r="G84" s="65"/>
      <c r="H84" s="64">
        <v>5</v>
      </c>
      <c r="I84" s="65"/>
      <c r="J84" s="33"/>
      <c r="K84" s="39">
        <f>L84-SUM(B84:I84)</f>
        <v>0</v>
      </c>
      <c r="L84" s="33">
        <f>F72</f>
        <v>15</v>
      </c>
      <c r="O84" s="33" t="s">
        <v>28</v>
      </c>
      <c r="P84" s="67">
        <v>0</v>
      </c>
      <c r="Q84" s="57"/>
      <c r="R84" s="67">
        <v>0</v>
      </c>
      <c r="S84" s="68"/>
      <c r="T84" s="57">
        <v>0</v>
      </c>
      <c r="U84" s="57"/>
      <c r="V84" s="64">
        <v>15</v>
      </c>
      <c r="W84" s="65"/>
      <c r="X84" s="89"/>
      <c r="Y84" s="39">
        <f>Z84-SUM(P84:W84)</f>
        <v>0</v>
      </c>
      <c r="Z84" s="33">
        <f>L84</f>
        <v>15</v>
      </c>
    </row>
    <row r="85" spans="1:26" x14ac:dyDescent="0.35">
      <c r="A85" s="31"/>
      <c r="B85" s="62"/>
      <c r="C85" s="63">
        <f>B73</f>
        <v>14</v>
      </c>
      <c r="D85" s="61"/>
      <c r="E85" s="61">
        <f>C73</f>
        <v>16</v>
      </c>
      <c r="F85" s="62"/>
      <c r="G85" s="63">
        <f>D73</f>
        <v>21</v>
      </c>
      <c r="H85" s="59"/>
      <c r="I85" s="59">
        <f>E73</f>
        <v>16</v>
      </c>
      <c r="J85" s="26"/>
      <c r="K85" s="32"/>
      <c r="L85" s="32"/>
      <c r="O85" s="31"/>
      <c r="P85" s="58"/>
      <c r="Q85" s="60">
        <f>B73</f>
        <v>14</v>
      </c>
      <c r="R85" s="61"/>
      <c r="S85" s="61">
        <f>C73</f>
        <v>16</v>
      </c>
      <c r="T85" s="62"/>
      <c r="U85" s="63">
        <f>D73</f>
        <v>21</v>
      </c>
      <c r="V85" s="59"/>
      <c r="W85" s="59">
        <f>E73</f>
        <v>16</v>
      </c>
      <c r="X85" s="87"/>
      <c r="Y85" s="32"/>
      <c r="Z85" s="32"/>
    </row>
    <row r="86" spans="1:26" x14ac:dyDescent="0.35">
      <c r="A86" s="41" t="s">
        <v>41</v>
      </c>
      <c r="B86" s="69">
        <v>0</v>
      </c>
      <c r="C86" s="74"/>
      <c r="D86" s="70">
        <v>0</v>
      </c>
      <c r="E86" s="70"/>
      <c r="F86" s="69">
        <v>0</v>
      </c>
      <c r="G86" s="74"/>
      <c r="H86" s="73">
        <v>30</v>
      </c>
      <c r="I86" s="73"/>
      <c r="J86" s="40"/>
      <c r="K86" s="46">
        <f>L86-SUM(B86:I86)</f>
        <v>0</v>
      </c>
      <c r="L86" s="46">
        <f>F73</f>
        <v>30</v>
      </c>
      <c r="O86" s="41" t="s">
        <v>41</v>
      </c>
      <c r="P86" s="71">
        <v>25</v>
      </c>
      <c r="Q86" s="72"/>
      <c r="R86" s="70">
        <v>0</v>
      </c>
      <c r="S86" s="70"/>
      <c r="T86" s="69">
        <v>0</v>
      </c>
      <c r="U86" s="74"/>
      <c r="V86" s="73">
        <v>5</v>
      </c>
      <c r="W86" s="73"/>
      <c r="X86" s="88"/>
      <c r="Y86" s="46">
        <f>Z86-SUM(P86:W86)</f>
        <v>0</v>
      </c>
      <c r="Z86" s="46">
        <f>L86</f>
        <v>30</v>
      </c>
    </row>
    <row r="87" spans="1:26" ht="15" thickBot="1" x14ac:dyDescent="0.4">
      <c r="A87" s="38"/>
      <c r="B87" s="38"/>
      <c r="C87" s="39"/>
      <c r="D87" s="37"/>
      <c r="E87" s="37"/>
      <c r="F87" s="38"/>
      <c r="G87" s="39"/>
      <c r="H87" s="37"/>
      <c r="I87" s="37"/>
      <c r="J87" s="33"/>
      <c r="K87" s="90">
        <f>SUM(K79:K86)</f>
        <v>0</v>
      </c>
      <c r="L87" s="91">
        <f>SUM(L79:L86)</f>
        <v>130</v>
      </c>
      <c r="O87" s="38"/>
      <c r="P87" s="67"/>
      <c r="Q87" s="68"/>
      <c r="R87" s="57"/>
      <c r="S87" s="57"/>
      <c r="T87" s="67"/>
      <c r="U87" s="68"/>
      <c r="V87" s="57"/>
      <c r="W87" s="57"/>
      <c r="X87" s="89"/>
      <c r="Y87" s="90">
        <f>SUM(Y79:Y86)</f>
        <v>0</v>
      </c>
      <c r="Z87" s="91">
        <f>SUM(Z79:Z86)</f>
        <v>130</v>
      </c>
    </row>
    <row r="88" spans="1:26" x14ac:dyDescent="0.35">
      <c r="A88" s="38"/>
      <c r="B88" s="38">
        <f>SUM(B79:B84)-B89</f>
        <v>0</v>
      </c>
      <c r="C88" s="39"/>
      <c r="D88" s="37">
        <f>SUM(D79:D86)-D89</f>
        <v>0</v>
      </c>
      <c r="E88" s="37"/>
      <c r="F88" s="38">
        <f>SUM(F79:F86)-F89</f>
        <v>0</v>
      </c>
      <c r="G88" s="39"/>
      <c r="H88" s="37">
        <f>SUM(H79:H86)-H89</f>
        <v>0</v>
      </c>
      <c r="I88" s="37"/>
      <c r="J88" s="5">
        <f>SUM(B88:I88)</f>
        <v>0</v>
      </c>
      <c r="K88" s="92">
        <f>C79*B80+E79*D80+E81*D82+G81*F82+I83*H84+G83*F84+I85*H86</f>
        <v>1860</v>
      </c>
      <c r="L88" s="47">
        <f>SUMPRODUCT(B70:F73,B91:F94)</f>
        <v>1860</v>
      </c>
      <c r="O88" s="38"/>
      <c r="P88" s="67">
        <f>SUM(P79:P86)-P89</f>
        <v>0</v>
      </c>
      <c r="Q88" s="68"/>
      <c r="R88" s="57">
        <f>SUM(R79:R86)-R89</f>
        <v>0</v>
      </c>
      <c r="S88" s="57"/>
      <c r="T88" s="67">
        <f>SUM(T79:T86)-T89</f>
        <v>0</v>
      </c>
      <c r="U88" s="68"/>
      <c r="V88" s="57">
        <f>SUM(V79:V86)-V89</f>
        <v>0</v>
      </c>
      <c r="W88" s="57"/>
      <c r="X88" s="48">
        <f>SUM(P88:W88)</f>
        <v>0</v>
      </c>
      <c r="Y88" s="92">
        <f>P86*Q85+R80*S79+T80*U79+T82*U81+V82*W81+V84*W83+V86*W85</f>
        <v>1825</v>
      </c>
      <c r="Z88" s="47">
        <f>SUMPRODUCT(B70:E73,P91:S94)</f>
        <v>1825</v>
      </c>
    </row>
    <row r="89" spans="1:26" x14ac:dyDescent="0.35">
      <c r="A89" s="23" t="s">
        <v>31</v>
      </c>
      <c r="B89" s="23">
        <f>B74</f>
        <v>25</v>
      </c>
      <c r="C89" s="25"/>
      <c r="D89" s="24">
        <f>C74</f>
        <v>30</v>
      </c>
      <c r="E89" s="24"/>
      <c r="F89" s="23">
        <f>D74</f>
        <v>40</v>
      </c>
      <c r="G89" s="25"/>
      <c r="H89" s="24">
        <f>E74</f>
        <v>35</v>
      </c>
      <c r="I89" s="24"/>
      <c r="J89" s="40">
        <f>SUM(B89:I89)</f>
        <v>130</v>
      </c>
      <c r="O89" s="23" t="s">
        <v>31</v>
      </c>
      <c r="P89" s="23">
        <f>B74</f>
        <v>25</v>
      </c>
      <c r="Q89" s="25"/>
      <c r="R89" s="24">
        <f>C74</f>
        <v>30</v>
      </c>
      <c r="S89" s="24"/>
      <c r="T89" s="23">
        <f>D74</f>
        <v>40</v>
      </c>
      <c r="U89" s="25"/>
      <c r="V89" s="24">
        <f>E74</f>
        <v>35</v>
      </c>
      <c r="W89" s="24"/>
      <c r="X89" s="40">
        <f>SUM(P89:W89)</f>
        <v>130</v>
      </c>
    </row>
    <row r="90" spans="1:26" x14ac:dyDescent="0.35">
      <c r="A90" s="37"/>
      <c r="B90" s="37"/>
      <c r="C90" s="37"/>
      <c r="D90" s="37"/>
      <c r="E90" s="37"/>
      <c r="F90" s="37"/>
      <c r="G90" s="37"/>
      <c r="H90" s="37"/>
      <c r="O90" s="37"/>
      <c r="P90" s="37"/>
      <c r="Q90" s="37"/>
      <c r="R90" s="37"/>
      <c r="S90" s="37"/>
      <c r="T90" s="37"/>
      <c r="U90" s="37"/>
      <c r="V90" s="37"/>
    </row>
    <row r="91" spans="1:26" x14ac:dyDescent="0.35">
      <c r="B91" s="56">
        <f>B80</f>
        <v>25</v>
      </c>
      <c r="C91" s="56">
        <f>D80</f>
        <v>30</v>
      </c>
      <c r="D91" s="56">
        <f>F80</f>
        <v>0</v>
      </c>
      <c r="E91" s="81">
        <f>H80</f>
        <v>0</v>
      </c>
      <c r="F91" s="67"/>
      <c r="P91" s="56">
        <f>P80</f>
        <v>0</v>
      </c>
      <c r="Q91" s="56">
        <f>R80</f>
        <v>30</v>
      </c>
      <c r="R91" s="56">
        <f>T80</f>
        <v>25</v>
      </c>
      <c r="S91" s="81">
        <f>V80</f>
        <v>0</v>
      </c>
      <c r="T91" s="67"/>
    </row>
    <row r="92" spans="1:26" x14ac:dyDescent="0.35">
      <c r="A92" t="s">
        <v>36</v>
      </c>
      <c r="B92" s="56">
        <f>B82</f>
        <v>0</v>
      </c>
      <c r="C92" s="56">
        <f>D82</f>
        <v>0</v>
      </c>
      <c r="D92" s="56">
        <f>F82</f>
        <v>30</v>
      </c>
      <c r="E92" s="81">
        <f>H82</f>
        <v>0</v>
      </c>
      <c r="F92" s="67"/>
      <c r="O92" t="s">
        <v>36</v>
      </c>
      <c r="P92" s="56">
        <f>P82</f>
        <v>0</v>
      </c>
      <c r="Q92" s="56">
        <f>R82</f>
        <v>0</v>
      </c>
      <c r="R92" s="56">
        <f>T82</f>
        <v>15</v>
      </c>
      <c r="S92" s="81">
        <f>V82</f>
        <v>15</v>
      </c>
      <c r="T92" s="67"/>
    </row>
    <row r="93" spans="1:26" x14ac:dyDescent="0.35">
      <c r="B93" s="56">
        <f>B84</f>
        <v>0</v>
      </c>
      <c r="C93" s="56">
        <f>D84</f>
        <v>0</v>
      </c>
      <c r="D93" s="56">
        <f>F84</f>
        <v>10</v>
      </c>
      <c r="E93" s="81">
        <f>H84</f>
        <v>5</v>
      </c>
      <c r="F93" s="67"/>
      <c r="P93" s="56">
        <f>P84</f>
        <v>0</v>
      </c>
      <c r="Q93" s="56">
        <f>R84</f>
        <v>0</v>
      </c>
      <c r="R93" s="56">
        <f>T84</f>
        <v>0</v>
      </c>
      <c r="S93" s="81">
        <f>V84</f>
        <v>15</v>
      </c>
      <c r="T93" s="67"/>
    </row>
    <row r="94" spans="1:26" x14ac:dyDescent="0.35">
      <c r="B94" s="56">
        <f>B86</f>
        <v>0</v>
      </c>
      <c r="C94" s="56">
        <f>D86</f>
        <v>0</v>
      </c>
      <c r="D94" s="56">
        <f>F86</f>
        <v>0</v>
      </c>
      <c r="E94" s="81">
        <f>H86</f>
        <v>30</v>
      </c>
      <c r="F94" s="67"/>
      <c r="P94" s="56">
        <f>P86</f>
        <v>25</v>
      </c>
      <c r="Q94" s="56">
        <f>R86</f>
        <v>0</v>
      </c>
      <c r="R94" s="56">
        <f>T86</f>
        <v>0</v>
      </c>
      <c r="S94" s="81">
        <f>V86</f>
        <v>5</v>
      </c>
      <c r="T94" s="67"/>
    </row>
    <row r="97" spans="1:35" ht="14.5" customHeight="1" x14ac:dyDescent="0.35">
      <c r="A97" t="s">
        <v>37</v>
      </c>
      <c r="B97" s="198" t="s">
        <v>46</v>
      </c>
      <c r="C97" s="198"/>
      <c r="D97" s="198"/>
      <c r="E97" s="198"/>
      <c r="F97" s="198"/>
      <c r="G97" s="198"/>
      <c r="H97" s="198"/>
      <c r="I97" s="198"/>
      <c r="J97" s="198"/>
      <c r="K97" s="198"/>
      <c r="L97" s="198"/>
      <c r="M97" s="198"/>
      <c r="N97" s="198"/>
      <c r="O97" s="198"/>
      <c r="Q97" t="s">
        <v>37</v>
      </c>
      <c r="R97" s="198" t="s">
        <v>47</v>
      </c>
      <c r="S97" s="198"/>
      <c r="T97" s="198"/>
      <c r="U97" s="198"/>
      <c r="V97" s="198"/>
      <c r="W97" s="198"/>
      <c r="X97" s="198"/>
      <c r="Y97" s="198"/>
      <c r="Z97" s="198"/>
      <c r="AA97" s="198"/>
      <c r="AB97" s="198"/>
      <c r="AC97" s="198"/>
      <c r="AD97" s="198"/>
      <c r="AE97" s="198"/>
      <c r="AF97" s="198"/>
      <c r="AG97" s="198"/>
      <c r="AH97" s="198"/>
      <c r="AI97" s="198"/>
    </row>
    <row r="98" spans="1:35" x14ac:dyDescent="0.35">
      <c r="B98" s="198"/>
      <c r="C98" s="198"/>
      <c r="D98" s="198"/>
      <c r="E98" s="198"/>
      <c r="F98" s="198"/>
      <c r="G98" s="198"/>
      <c r="H98" s="198"/>
      <c r="I98" s="198"/>
      <c r="J98" s="198"/>
      <c r="K98" s="198"/>
      <c r="L98" s="198"/>
      <c r="M98" s="198"/>
      <c r="N98" s="198"/>
      <c r="O98" s="198"/>
      <c r="R98" s="198"/>
      <c r="S98" s="198"/>
      <c r="T98" s="198"/>
      <c r="U98" s="198"/>
      <c r="V98" s="198"/>
      <c r="W98" s="198"/>
      <c r="X98" s="198"/>
      <c r="Y98" s="198"/>
      <c r="Z98" s="198"/>
      <c r="AA98" s="198"/>
      <c r="AB98" s="198"/>
      <c r="AC98" s="198"/>
      <c r="AD98" s="198"/>
      <c r="AE98" s="198"/>
      <c r="AF98" s="198"/>
      <c r="AG98" s="198"/>
      <c r="AH98" s="198"/>
      <c r="AI98" s="198"/>
    </row>
    <row r="100" spans="1:35" x14ac:dyDescent="0.35">
      <c r="A100" t="s">
        <v>43</v>
      </c>
    </row>
    <row r="111" spans="1:35" ht="14.5" customHeight="1" x14ac:dyDescent="0.35">
      <c r="K111" s="95"/>
      <c r="L111" s="95"/>
      <c r="M111" s="95"/>
      <c r="N111" s="95"/>
      <c r="O111" s="95"/>
      <c r="P111" s="95"/>
      <c r="Q111" s="95"/>
      <c r="R111" s="95"/>
    </row>
    <row r="112" spans="1:35" ht="14.5" customHeight="1" x14ac:dyDescent="0.35">
      <c r="A112" s="21" t="s">
        <v>20</v>
      </c>
      <c r="B112" s="21" t="s">
        <v>21</v>
      </c>
      <c r="C112" s="21" t="s">
        <v>22</v>
      </c>
      <c r="D112" s="21" t="s">
        <v>23</v>
      </c>
      <c r="E112" s="75" t="s">
        <v>24</v>
      </c>
      <c r="F112" s="21" t="s">
        <v>40</v>
      </c>
      <c r="G112" s="21" t="s">
        <v>25</v>
      </c>
      <c r="J112" s="199" t="s">
        <v>53</v>
      </c>
      <c r="K112" s="199"/>
      <c r="L112" s="199"/>
      <c r="M112" s="199"/>
      <c r="N112" s="199"/>
      <c r="O112" s="199"/>
      <c r="P112" s="199"/>
      <c r="Q112" s="199"/>
      <c r="R112" s="199"/>
    </row>
    <row r="113" spans="1:29" x14ac:dyDescent="0.35">
      <c r="A113" s="21" t="s">
        <v>26</v>
      </c>
      <c r="B113" s="5">
        <v>5</v>
      </c>
      <c r="C113" s="5">
        <v>2</v>
      </c>
      <c r="D113" s="5">
        <v>1</v>
      </c>
      <c r="E113" s="5">
        <v>6</v>
      </c>
      <c r="F113" s="5">
        <v>4</v>
      </c>
      <c r="G113" s="5">
        <v>200</v>
      </c>
      <c r="J113" s="199"/>
      <c r="K113" s="199"/>
      <c r="L113" s="199"/>
      <c r="M113" s="199"/>
      <c r="N113" s="199"/>
      <c r="O113" s="199"/>
      <c r="P113" s="199"/>
      <c r="Q113" s="199"/>
      <c r="R113" s="199"/>
    </row>
    <row r="114" spans="1:29" x14ac:dyDescent="0.35">
      <c r="A114" s="21" t="s">
        <v>27</v>
      </c>
      <c r="B114" s="5">
        <v>6</v>
      </c>
      <c r="C114" s="5">
        <v>2</v>
      </c>
      <c r="D114" s="5">
        <v>4</v>
      </c>
      <c r="E114" s="5">
        <v>4</v>
      </c>
      <c r="F114" s="5">
        <v>6</v>
      </c>
      <c r="G114" s="5">
        <v>300</v>
      </c>
      <c r="J114" s="199"/>
      <c r="K114" s="199"/>
      <c r="L114" s="199"/>
      <c r="M114" s="199"/>
      <c r="N114" s="199"/>
      <c r="O114" s="199"/>
      <c r="P114" s="199"/>
      <c r="Q114" s="199"/>
      <c r="R114" s="199"/>
    </row>
    <row r="115" spans="1:29" x14ac:dyDescent="0.35">
      <c r="A115" s="21" t="s">
        <v>28</v>
      </c>
      <c r="B115" s="5">
        <v>9</v>
      </c>
      <c r="C115" s="5">
        <v>2</v>
      </c>
      <c r="D115" s="5">
        <v>3</v>
      </c>
      <c r="E115" s="5">
        <v>7</v>
      </c>
      <c r="F115" s="5">
        <v>5</v>
      </c>
      <c r="G115" s="5">
        <v>200</v>
      </c>
      <c r="J115" s="199"/>
      <c r="K115" s="199"/>
      <c r="L115" s="199"/>
      <c r="M115" s="199"/>
      <c r="N115" s="199"/>
      <c r="O115" s="199"/>
      <c r="P115" s="199"/>
      <c r="Q115" s="199"/>
      <c r="R115" s="199"/>
    </row>
    <row r="116" spans="1:29" x14ac:dyDescent="0.35">
      <c r="A116" s="21" t="s">
        <v>41</v>
      </c>
      <c r="B116" s="5">
        <v>7</v>
      </c>
      <c r="C116" s="48">
        <v>3</v>
      </c>
      <c r="D116" s="5">
        <v>5</v>
      </c>
      <c r="E116" s="5">
        <v>8</v>
      </c>
      <c r="F116" s="5">
        <v>7</v>
      </c>
      <c r="G116" s="5">
        <v>200</v>
      </c>
      <c r="J116" s="199"/>
      <c r="K116" s="199"/>
      <c r="L116" s="199"/>
      <c r="M116" s="199"/>
      <c r="N116" s="199"/>
      <c r="O116" s="199"/>
      <c r="P116" s="199"/>
      <c r="Q116" s="199"/>
      <c r="R116" s="199"/>
    </row>
    <row r="117" spans="1:29" x14ac:dyDescent="0.35">
      <c r="A117" s="21" t="s">
        <v>44</v>
      </c>
      <c r="B117" s="5">
        <v>3</v>
      </c>
      <c r="C117" s="48">
        <v>2</v>
      </c>
      <c r="D117" s="5">
        <v>4</v>
      </c>
      <c r="E117" s="5">
        <v>2</v>
      </c>
      <c r="F117" s="5">
        <v>3</v>
      </c>
      <c r="G117" s="5">
        <v>100</v>
      </c>
      <c r="J117" s="199"/>
      <c r="K117" s="199"/>
      <c r="L117" s="199"/>
      <c r="M117" s="199"/>
      <c r="N117" s="199"/>
      <c r="O117" s="199"/>
      <c r="P117" s="199"/>
      <c r="Q117" s="199"/>
      <c r="R117" s="199"/>
    </row>
    <row r="118" spans="1:29" x14ac:dyDescent="0.35">
      <c r="A118" s="21" t="s">
        <v>29</v>
      </c>
      <c r="B118" s="5">
        <v>200</v>
      </c>
      <c r="C118" s="5">
        <v>200</v>
      </c>
      <c r="D118" s="5">
        <v>400</v>
      </c>
      <c r="E118" s="5">
        <v>200</v>
      </c>
      <c r="F118" s="5">
        <v>100</v>
      </c>
      <c r="G118" s="5"/>
      <c r="J118" s="199"/>
      <c r="K118" s="199"/>
      <c r="L118" s="199"/>
      <c r="M118" s="199"/>
      <c r="N118" s="199"/>
      <c r="O118" s="199"/>
      <c r="P118" s="199"/>
      <c r="Q118" s="199"/>
      <c r="R118" s="199"/>
    </row>
    <row r="120" spans="1:29" x14ac:dyDescent="0.35">
      <c r="A120" t="s">
        <v>48</v>
      </c>
      <c r="P120" t="s">
        <v>49</v>
      </c>
    </row>
    <row r="122" spans="1:29" ht="29" x14ac:dyDescent="0.35">
      <c r="A122" s="23"/>
      <c r="B122" s="23"/>
      <c r="C122" s="24" t="s">
        <v>21</v>
      </c>
      <c r="D122" s="23"/>
      <c r="E122" s="25" t="s">
        <v>22</v>
      </c>
      <c r="F122" s="24"/>
      <c r="G122" s="24" t="s">
        <v>23</v>
      </c>
      <c r="H122" s="23"/>
      <c r="I122" s="24" t="s">
        <v>24</v>
      </c>
      <c r="J122" s="31"/>
      <c r="K122" s="32" t="s">
        <v>40</v>
      </c>
      <c r="L122" s="32"/>
      <c r="M122" s="49" t="s">
        <v>35</v>
      </c>
      <c r="N122" s="5" t="s">
        <v>25</v>
      </c>
      <c r="P122" s="23"/>
      <c r="Q122" s="23"/>
      <c r="R122" s="24" t="s">
        <v>21</v>
      </c>
      <c r="S122" s="23"/>
      <c r="T122" s="25" t="s">
        <v>22</v>
      </c>
      <c r="U122" s="24"/>
      <c r="V122" s="24" t="s">
        <v>23</v>
      </c>
      <c r="W122" s="23"/>
      <c r="X122" s="24" t="s">
        <v>24</v>
      </c>
      <c r="Y122" s="31"/>
      <c r="Z122" s="32" t="s">
        <v>40</v>
      </c>
      <c r="AA122" s="32"/>
      <c r="AB122" s="49" t="s">
        <v>35</v>
      </c>
      <c r="AC122" s="5" t="s">
        <v>25</v>
      </c>
    </row>
    <row r="123" spans="1:29" x14ac:dyDescent="0.35">
      <c r="A123" s="26"/>
      <c r="B123" s="58"/>
      <c r="C123" s="59">
        <v>5</v>
      </c>
      <c r="D123" s="62"/>
      <c r="E123" s="63">
        <f>C114</f>
        <v>2</v>
      </c>
      <c r="F123" s="61"/>
      <c r="G123" s="61">
        <v>1</v>
      </c>
      <c r="H123" s="62"/>
      <c r="I123" s="61">
        <v>6</v>
      </c>
      <c r="J123" s="31"/>
      <c r="K123" s="32">
        <v>4</v>
      </c>
      <c r="L123" s="32"/>
      <c r="M123" s="26"/>
      <c r="N123" s="26"/>
      <c r="P123" s="26"/>
      <c r="Q123" s="62"/>
      <c r="R123" s="61">
        <v>5</v>
      </c>
      <c r="S123" s="62"/>
      <c r="T123" s="63">
        <v>2</v>
      </c>
      <c r="U123" s="58"/>
      <c r="V123" s="59">
        <v>1</v>
      </c>
      <c r="W123" s="62"/>
      <c r="X123" s="61">
        <v>6</v>
      </c>
      <c r="Y123" s="31"/>
      <c r="Z123" s="32">
        <v>4</v>
      </c>
      <c r="AA123" s="32"/>
      <c r="AB123" s="26"/>
      <c r="AC123" s="26"/>
    </row>
    <row r="124" spans="1:29" x14ac:dyDescent="0.35">
      <c r="A124" s="33" t="s">
        <v>26</v>
      </c>
      <c r="B124" s="71">
        <v>200</v>
      </c>
      <c r="C124" s="73"/>
      <c r="D124" s="69">
        <v>0</v>
      </c>
      <c r="E124" s="74"/>
      <c r="F124" s="57">
        <v>0</v>
      </c>
      <c r="G124" s="57"/>
      <c r="H124" s="67">
        <v>0</v>
      </c>
      <c r="I124" s="57"/>
      <c r="J124" s="41">
        <v>0</v>
      </c>
      <c r="K124" s="46"/>
      <c r="L124" s="46"/>
      <c r="M124" s="40">
        <f>N124-SUM(B124:K124)</f>
        <v>0</v>
      </c>
      <c r="N124" s="33">
        <v>200</v>
      </c>
      <c r="P124" s="33" t="s">
        <v>26</v>
      </c>
      <c r="Q124" s="69">
        <v>0</v>
      </c>
      <c r="R124" s="70"/>
      <c r="S124" s="69">
        <v>0</v>
      </c>
      <c r="T124" s="74"/>
      <c r="U124" s="71">
        <v>200</v>
      </c>
      <c r="V124" s="73"/>
      <c r="W124" s="67">
        <v>0</v>
      </c>
      <c r="X124" s="57"/>
      <c r="Y124" s="41">
        <v>0</v>
      </c>
      <c r="Z124" s="46"/>
      <c r="AA124" s="46"/>
      <c r="AB124" s="40">
        <f>AC124-SUM(Q124:Z124)</f>
        <v>0</v>
      </c>
      <c r="AC124" s="33">
        <v>200</v>
      </c>
    </row>
    <row r="125" spans="1:29" x14ac:dyDescent="0.35">
      <c r="A125" s="26"/>
      <c r="B125" s="62"/>
      <c r="C125" s="61">
        <v>6</v>
      </c>
      <c r="D125" s="58"/>
      <c r="E125" s="59">
        <f>C115</f>
        <v>2</v>
      </c>
      <c r="F125" s="58"/>
      <c r="G125" s="59">
        <v>4</v>
      </c>
      <c r="H125" s="62"/>
      <c r="I125" s="61">
        <v>4</v>
      </c>
      <c r="J125" s="38"/>
      <c r="K125" s="39">
        <v>6</v>
      </c>
      <c r="L125" s="39"/>
      <c r="M125" s="33"/>
      <c r="N125" s="26"/>
      <c r="P125" s="26"/>
      <c r="Q125" s="58"/>
      <c r="R125" s="59">
        <v>6</v>
      </c>
      <c r="S125" s="62"/>
      <c r="T125" s="61">
        <v>2</v>
      </c>
      <c r="U125" s="62"/>
      <c r="V125" s="61">
        <v>4</v>
      </c>
      <c r="W125" s="58"/>
      <c r="X125" s="59">
        <v>4</v>
      </c>
      <c r="Y125" s="38"/>
      <c r="Z125" s="39">
        <v>6</v>
      </c>
      <c r="AA125" s="39"/>
      <c r="AB125" s="33"/>
      <c r="AC125" s="26"/>
    </row>
    <row r="126" spans="1:29" x14ac:dyDescent="0.35">
      <c r="A126" s="40" t="s">
        <v>27</v>
      </c>
      <c r="B126" s="69">
        <v>0</v>
      </c>
      <c r="C126" s="70"/>
      <c r="D126" s="71">
        <v>200</v>
      </c>
      <c r="E126" s="73"/>
      <c r="F126" s="71">
        <v>100</v>
      </c>
      <c r="G126" s="73"/>
      <c r="H126" s="69">
        <v>0</v>
      </c>
      <c r="I126" s="70"/>
      <c r="J126" s="38">
        <v>0</v>
      </c>
      <c r="K126" s="39"/>
      <c r="L126" s="39"/>
      <c r="M126" s="40">
        <f>N126-SUM(B126:K126)</f>
        <v>0</v>
      </c>
      <c r="N126" s="40">
        <v>300</v>
      </c>
      <c r="P126" s="40" t="s">
        <v>27</v>
      </c>
      <c r="Q126" s="71">
        <v>200</v>
      </c>
      <c r="R126" s="73"/>
      <c r="S126" s="69">
        <v>0</v>
      </c>
      <c r="T126" s="70"/>
      <c r="U126" s="69">
        <v>0</v>
      </c>
      <c r="V126" s="70"/>
      <c r="W126" s="71">
        <v>100</v>
      </c>
      <c r="X126" s="73"/>
      <c r="Y126" s="38">
        <v>0</v>
      </c>
      <c r="Z126" s="39"/>
      <c r="AA126" s="39"/>
      <c r="AB126" s="40">
        <f>AC126-SUM(Q126:Z126)</f>
        <v>0</v>
      </c>
      <c r="AC126" s="40">
        <v>300</v>
      </c>
    </row>
    <row r="127" spans="1:29" x14ac:dyDescent="0.35">
      <c r="A127" s="26"/>
      <c r="B127" s="62"/>
      <c r="C127" s="61">
        <v>9</v>
      </c>
      <c r="D127" s="62"/>
      <c r="E127" s="63">
        <f>C116</f>
        <v>3</v>
      </c>
      <c r="F127" s="58"/>
      <c r="G127" s="59">
        <v>3</v>
      </c>
      <c r="H127" s="62"/>
      <c r="I127" s="61">
        <v>7</v>
      </c>
      <c r="J127" s="31"/>
      <c r="K127" s="32">
        <v>5</v>
      </c>
      <c r="L127" s="32"/>
      <c r="M127" s="26"/>
      <c r="N127" s="33"/>
      <c r="P127" s="26"/>
      <c r="Q127" s="62"/>
      <c r="R127" s="61">
        <v>9</v>
      </c>
      <c r="S127" s="62"/>
      <c r="T127" s="63">
        <v>2</v>
      </c>
      <c r="U127" s="58"/>
      <c r="V127" s="59">
        <v>3</v>
      </c>
      <c r="W127" s="62"/>
      <c r="X127" s="61">
        <v>7</v>
      </c>
      <c r="Y127" s="31"/>
      <c r="Z127" s="32">
        <v>5</v>
      </c>
      <c r="AA127" s="32"/>
      <c r="AB127" s="26"/>
      <c r="AC127" s="33"/>
    </row>
    <row r="128" spans="1:29" x14ac:dyDescent="0.35">
      <c r="A128" s="33" t="s">
        <v>28</v>
      </c>
      <c r="B128" s="67">
        <v>0</v>
      </c>
      <c r="C128" s="57"/>
      <c r="D128" s="67">
        <v>0</v>
      </c>
      <c r="E128" s="68"/>
      <c r="F128" s="71">
        <v>200</v>
      </c>
      <c r="G128" s="73"/>
      <c r="H128" s="69">
        <v>0</v>
      </c>
      <c r="I128" s="70"/>
      <c r="J128" s="38">
        <v>0</v>
      </c>
      <c r="K128" s="39"/>
      <c r="L128" s="39"/>
      <c r="M128" s="33">
        <f>N128-SUM(B128:K128)</f>
        <v>0</v>
      </c>
      <c r="N128" s="33">
        <v>200</v>
      </c>
      <c r="P128" s="33" t="s">
        <v>28</v>
      </c>
      <c r="Q128" s="67">
        <v>0</v>
      </c>
      <c r="R128" s="57"/>
      <c r="S128" s="67">
        <v>0</v>
      </c>
      <c r="T128" s="68"/>
      <c r="U128" s="71">
        <v>200</v>
      </c>
      <c r="V128" s="73"/>
      <c r="W128" s="69">
        <v>0</v>
      </c>
      <c r="X128" s="70"/>
      <c r="Y128" s="38">
        <v>0</v>
      </c>
      <c r="Z128" s="39"/>
      <c r="AA128" s="39"/>
      <c r="AB128" s="33">
        <f>AC128-SUM(Q128:Z128)</f>
        <v>0</v>
      </c>
      <c r="AC128" s="33">
        <v>200</v>
      </c>
    </row>
    <row r="129" spans="1:29" x14ac:dyDescent="0.35">
      <c r="A129" s="31"/>
      <c r="B129" s="62"/>
      <c r="C129" s="63">
        <v>7</v>
      </c>
      <c r="D129" s="61"/>
      <c r="E129" s="61">
        <f>C117</f>
        <v>2</v>
      </c>
      <c r="F129" s="58"/>
      <c r="G129" s="60">
        <v>5</v>
      </c>
      <c r="H129" s="58"/>
      <c r="I129" s="59">
        <v>8</v>
      </c>
      <c r="J129" s="62"/>
      <c r="K129" s="63">
        <v>7</v>
      </c>
      <c r="L129" s="30"/>
      <c r="M129" s="26"/>
      <c r="N129" s="32"/>
      <c r="P129" s="31"/>
      <c r="Q129" s="62"/>
      <c r="R129" s="63">
        <v>7</v>
      </c>
      <c r="S129" s="58"/>
      <c r="T129" s="59">
        <v>3</v>
      </c>
      <c r="U129" s="62"/>
      <c r="V129" s="61">
        <v>5</v>
      </c>
      <c r="W129" s="62"/>
      <c r="X129" s="61">
        <v>8</v>
      </c>
      <c r="Y129" s="62"/>
      <c r="Z129" s="63">
        <v>7</v>
      </c>
      <c r="AA129" s="30"/>
      <c r="AB129" s="26"/>
      <c r="AC129" s="32"/>
    </row>
    <row r="130" spans="1:29" x14ac:dyDescent="0.35">
      <c r="A130" s="41" t="s">
        <v>41</v>
      </c>
      <c r="B130" s="69">
        <v>0</v>
      </c>
      <c r="C130" s="74"/>
      <c r="D130" s="70">
        <v>0</v>
      </c>
      <c r="E130" s="70"/>
      <c r="F130" s="71">
        <v>100</v>
      </c>
      <c r="G130" s="72"/>
      <c r="H130" s="71">
        <v>100</v>
      </c>
      <c r="I130" s="73"/>
      <c r="J130" s="69">
        <v>0</v>
      </c>
      <c r="K130" s="74"/>
      <c r="L130" s="42"/>
      <c r="M130" s="40">
        <f>N130-SUM(B130:K130)</f>
        <v>0</v>
      </c>
      <c r="N130" s="46">
        <v>200</v>
      </c>
      <c r="P130" s="41" t="s">
        <v>41</v>
      </c>
      <c r="Q130" s="69">
        <v>0</v>
      </c>
      <c r="R130" s="74"/>
      <c r="S130" s="71">
        <v>200</v>
      </c>
      <c r="T130" s="73"/>
      <c r="U130" s="69">
        <v>0</v>
      </c>
      <c r="V130" s="70"/>
      <c r="W130" s="69">
        <v>0</v>
      </c>
      <c r="X130" s="70"/>
      <c r="Y130" s="69">
        <v>0</v>
      </c>
      <c r="Z130" s="74"/>
      <c r="AA130" s="42"/>
      <c r="AB130" s="40">
        <f>AC130-SUM(Q130:Z130)</f>
        <v>0</v>
      </c>
      <c r="AC130" s="46">
        <v>200</v>
      </c>
    </row>
    <row r="131" spans="1:29" x14ac:dyDescent="0.35">
      <c r="A131" s="26"/>
      <c r="B131" s="31"/>
      <c r="C131" s="32">
        <v>3</v>
      </c>
      <c r="D131" s="31"/>
      <c r="E131" s="32">
        <v>2</v>
      </c>
      <c r="F131" s="31"/>
      <c r="G131" s="32">
        <v>4</v>
      </c>
      <c r="H131" s="58"/>
      <c r="I131" s="60">
        <v>2</v>
      </c>
      <c r="K131">
        <v>3</v>
      </c>
      <c r="L131" s="26"/>
      <c r="M131" s="5"/>
      <c r="N131" s="5"/>
      <c r="P131" s="26"/>
      <c r="Q131" s="31"/>
      <c r="R131" s="32">
        <v>3</v>
      </c>
      <c r="S131" s="31"/>
      <c r="T131" s="32">
        <v>2</v>
      </c>
      <c r="U131" s="31"/>
      <c r="V131" s="32">
        <v>4</v>
      </c>
      <c r="W131" s="58"/>
      <c r="X131" s="60">
        <v>2</v>
      </c>
      <c r="Z131">
        <v>3</v>
      </c>
      <c r="AA131" s="26"/>
      <c r="AB131" s="5"/>
      <c r="AC131" s="5"/>
    </row>
    <row r="132" spans="1:29" x14ac:dyDescent="0.35">
      <c r="A132" s="40" t="s">
        <v>45</v>
      </c>
      <c r="B132" s="41">
        <v>0</v>
      </c>
      <c r="C132" s="46"/>
      <c r="D132" s="41">
        <v>0</v>
      </c>
      <c r="E132" s="46"/>
      <c r="F132" s="41">
        <v>0</v>
      </c>
      <c r="G132" s="46"/>
      <c r="H132" s="71">
        <v>100</v>
      </c>
      <c r="I132" s="72"/>
      <c r="J132">
        <v>0</v>
      </c>
      <c r="L132" s="33"/>
      <c r="M132" s="40">
        <f>N132-SUM(B132:K132)</f>
        <v>0</v>
      </c>
      <c r="N132" s="5">
        <v>100</v>
      </c>
      <c r="P132" s="40" t="s">
        <v>45</v>
      </c>
      <c r="Q132" s="41">
        <v>0</v>
      </c>
      <c r="R132" s="46"/>
      <c r="S132" s="41">
        <v>0</v>
      </c>
      <c r="T132" s="46"/>
      <c r="U132" s="41">
        <v>0</v>
      </c>
      <c r="V132" s="46"/>
      <c r="W132" s="71">
        <v>100</v>
      </c>
      <c r="X132" s="72"/>
      <c r="Y132">
        <v>0</v>
      </c>
      <c r="AA132" s="33"/>
      <c r="AB132" s="40">
        <f>AC132-SUM(Q132:Z132)</f>
        <v>0</v>
      </c>
      <c r="AC132" s="5">
        <v>100</v>
      </c>
    </row>
    <row r="133" spans="1:29" ht="15" thickBot="1" x14ac:dyDescent="0.4">
      <c r="A133" s="38"/>
      <c r="B133" s="31"/>
      <c r="C133" s="32"/>
      <c r="D133" s="30"/>
      <c r="E133" s="30"/>
      <c r="F133" s="31"/>
      <c r="G133" s="32"/>
      <c r="H133" s="30"/>
      <c r="I133" s="30"/>
      <c r="J133" s="31"/>
      <c r="K133" s="32"/>
      <c r="L133" s="37"/>
      <c r="M133" s="77">
        <f>SUM(M123:M132)</f>
        <v>0</v>
      </c>
      <c r="N133" s="91">
        <f>SUM(N123:N132)</f>
        <v>1000</v>
      </c>
      <c r="P133" s="38"/>
      <c r="Q133" s="31"/>
      <c r="R133" s="32"/>
      <c r="S133" s="30"/>
      <c r="T133" s="30"/>
      <c r="U133" s="31"/>
      <c r="V133" s="32"/>
      <c r="W133" s="30"/>
      <c r="X133" s="30"/>
      <c r="Y133" s="31"/>
      <c r="Z133" s="32"/>
      <c r="AA133" s="37"/>
      <c r="AB133" s="77">
        <f>SUM(AB123:AB132)</f>
        <v>0</v>
      </c>
      <c r="AC133" s="78">
        <f>SUM(AC123:AC132)</f>
        <v>1000</v>
      </c>
    </row>
    <row r="134" spans="1:29" x14ac:dyDescent="0.35">
      <c r="A134" s="38"/>
      <c r="B134" s="38">
        <f>SUM(B123:B132)-B135</f>
        <v>0</v>
      </c>
      <c r="C134" s="39"/>
      <c r="D134" s="37">
        <f>SUM(D123:D132)-D135</f>
        <v>0</v>
      </c>
      <c r="E134" s="37"/>
      <c r="F134" s="38">
        <f>SUM(F123:F132)-F135</f>
        <v>0</v>
      </c>
      <c r="G134" s="39"/>
      <c r="H134" s="37">
        <f>SUM(H123:H132)-H135</f>
        <v>0</v>
      </c>
      <c r="I134" s="37"/>
      <c r="J134" s="38">
        <f>SUM(J123:J132)-J135</f>
        <v>-100</v>
      </c>
      <c r="K134" s="39"/>
      <c r="L134" s="79">
        <f>SUM(B134:K134)</f>
        <v>-100</v>
      </c>
      <c r="M134" s="53">
        <f>C123*B124+D126*E125+F126*G125+F128*G127+F130*G129+H130*I129+H132*I131</f>
        <v>3900</v>
      </c>
      <c r="N134" s="47">
        <f>SUMPRODUCT(B113:F117,B138:F142)</f>
        <v>3900</v>
      </c>
      <c r="P134" s="38"/>
      <c r="Q134" s="38">
        <f>SUM(Q123:Q132)-Q135</f>
        <v>0</v>
      </c>
      <c r="R134" s="39"/>
      <c r="S134" s="37">
        <f>SUM(S123:S132)-S135</f>
        <v>0</v>
      </c>
      <c r="T134" s="37"/>
      <c r="U134" s="38">
        <f>SUM(U123:U132)-U135</f>
        <v>0</v>
      </c>
      <c r="V134" s="39"/>
      <c r="W134" s="37">
        <f>SUM(W123:W132)-W135</f>
        <v>0</v>
      </c>
      <c r="X134" s="37"/>
      <c r="Y134" s="38">
        <f>SUM(Y123:Y132)-Y135</f>
        <v>-100</v>
      </c>
      <c r="Z134" s="39"/>
      <c r="AA134" s="79">
        <f>SUM(Q134:Z134)</f>
        <v>-100</v>
      </c>
      <c r="AB134" s="53">
        <f>Q126*R125+S130*T129+U128*V127+U124*V123+W126*X125+W132*X131</f>
        <v>3200</v>
      </c>
      <c r="AC134" s="54">
        <f>SUMPRODUCT(B113:F117,Q138:U142)</f>
        <v>3200</v>
      </c>
    </row>
    <row r="135" spans="1:29" ht="15" thickBot="1" x14ac:dyDescent="0.4">
      <c r="A135" s="23" t="s">
        <v>31</v>
      </c>
      <c r="B135" s="23">
        <f>B118</f>
        <v>200</v>
      </c>
      <c r="C135" s="25"/>
      <c r="D135" s="24">
        <f>C118</f>
        <v>200</v>
      </c>
      <c r="E135" s="24"/>
      <c r="F135" s="23">
        <f>D118</f>
        <v>400</v>
      </c>
      <c r="G135" s="25"/>
      <c r="H135" s="24">
        <f>E118</f>
        <v>200</v>
      </c>
      <c r="I135" s="24"/>
      <c r="J135" s="23">
        <f>F118</f>
        <v>100</v>
      </c>
      <c r="K135" s="25"/>
      <c r="L135" s="80">
        <f>SUM(B135:I135)</f>
        <v>1000</v>
      </c>
      <c r="P135" s="23" t="s">
        <v>31</v>
      </c>
      <c r="Q135" s="23">
        <f>B118</f>
        <v>200</v>
      </c>
      <c r="R135" s="25"/>
      <c r="S135" s="24">
        <f>C118</f>
        <v>200</v>
      </c>
      <c r="T135" s="24"/>
      <c r="U135" s="23">
        <f>D118</f>
        <v>400</v>
      </c>
      <c r="V135" s="25"/>
      <c r="W135" s="24">
        <f>E118</f>
        <v>200</v>
      </c>
      <c r="X135" s="24"/>
      <c r="Y135" s="23">
        <f>F118</f>
        <v>100</v>
      </c>
      <c r="Z135" s="25"/>
      <c r="AA135" s="80">
        <f>SUM(Q135:X135)</f>
        <v>1000</v>
      </c>
    </row>
    <row r="138" spans="1:29" x14ac:dyDescent="0.35">
      <c r="B138" s="56">
        <f>B124</f>
        <v>200</v>
      </c>
      <c r="C138" s="56">
        <f>D124</f>
        <v>0</v>
      </c>
      <c r="D138" s="56">
        <f>F124</f>
        <v>0</v>
      </c>
      <c r="E138" s="56">
        <f>H124</f>
        <v>0</v>
      </c>
      <c r="F138" s="56">
        <f>J124</f>
        <v>0</v>
      </c>
      <c r="Q138" s="56">
        <f>Q124</f>
        <v>0</v>
      </c>
      <c r="R138" s="56">
        <f>S124</f>
        <v>0</v>
      </c>
      <c r="S138" s="56">
        <f>U124</f>
        <v>200</v>
      </c>
      <c r="T138" s="56">
        <f>W124</f>
        <v>0</v>
      </c>
      <c r="U138" s="56">
        <f>Y124</f>
        <v>0</v>
      </c>
    </row>
    <row r="139" spans="1:29" x14ac:dyDescent="0.35">
      <c r="A139" t="s">
        <v>36</v>
      </c>
      <c r="B139" s="56">
        <f>B126</f>
        <v>0</v>
      </c>
      <c r="C139" s="56">
        <f>D126</f>
        <v>200</v>
      </c>
      <c r="D139" s="56">
        <f>F126</f>
        <v>100</v>
      </c>
      <c r="E139" s="56">
        <f>H126</f>
        <v>0</v>
      </c>
      <c r="F139" s="56">
        <f>J126</f>
        <v>0</v>
      </c>
      <c r="P139" t="s">
        <v>36</v>
      </c>
      <c r="Q139" s="56">
        <f>Q126</f>
        <v>200</v>
      </c>
      <c r="R139" s="56">
        <f>S126</f>
        <v>0</v>
      </c>
      <c r="S139" s="56">
        <f>U126</f>
        <v>0</v>
      </c>
      <c r="T139" s="56">
        <f>W126</f>
        <v>100</v>
      </c>
      <c r="U139" s="56">
        <f>Y126</f>
        <v>0</v>
      </c>
    </row>
    <row r="140" spans="1:29" x14ac:dyDescent="0.35">
      <c r="B140" s="56">
        <f>B128</f>
        <v>0</v>
      </c>
      <c r="C140" s="56">
        <f>D128</f>
        <v>0</v>
      </c>
      <c r="D140" s="56">
        <f>F128</f>
        <v>200</v>
      </c>
      <c r="E140" s="56">
        <f>H128</f>
        <v>0</v>
      </c>
      <c r="F140" s="56">
        <f>J128</f>
        <v>0</v>
      </c>
      <c r="Q140" s="56">
        <f>Q128</f>
        <v>0</v>
      </c>
      <c r="R140" s="56">
        <f>S128</f>
        <v>0</v>
      </c>
      <c r="S140" s="56">
        <f>U128</f>
        <v>200</v>
      </c>
      <c r="T140" s="56">
        <f>W128</f>
        <v>0</v>
      </c>
      <c r="U140" s="56">
        <f>Y128</f>
        <v>0</v>
      </c>
    </row>
    <row r="141" spans="1:29" x14ac:dyDescent="0.35">
      <c r="B141" s="56">
        <f>B130</f>
        <v>0</v>
      </c>
      <c r="C141" s="56">
        <f>D130</f>
        <v>0</v>
      </c>
      <c r="D141" s="56">
        <f>F130</f>
        <v>100</v>
      </c>
      <c r="E141" s="56">
        <f>H130</f>
        <v>100</v>
      </c>
      <c r="F141" s="56">
        <f>J130</f>
        <v>0</v>
      </c>
      <c r="Q141" s="56">
        <f>Q130</f>
        <v>0</v>
      </c>
      <c r="R141" s="56">
        <f>S130</f>
        <v>200</v>
      </c>
      <c r="S141" s="56">
        <f>U130</f>
        <v>0</v>
      </c>
      <c r="T141" s="56">
        <f>W130</f>
        <v>0</v>
      </c>
      <c r="U141" s="56">
        <f>Y130</f>
        <v>0</v>
      </c>
    </row>
    <row r="142" spans="1:29" x14ac:dyDescent="0.35">
      <c r="B142" s="56">
        <f>B132</f>
        <v>0</v>
      </c>
      <c r="C142" s="56">
        <f>D132</f>
        <v>0</v>
      </c>
      <c r="D142" s="56">
        <f>F132</f>
        <v>0</v>
      </c>
      <c r="E142" s="56">
        <f>H132</f>
        <v>100</v>
      </c>
      <c r="F142" s="56">
        <f>J132</f>
        <v>0</v>
      </c>
      <c r="Q142" s="56">
        <f>Q132</f>
        <v>0</v>
      </c>
      <c r="R142" s="56">
        <f>S132</f>
        <v>0</v>
      </c>
      <c r="S142" s="56">
        <f>U132</f>
        <v>0</v>
      </c>
      <c r="T142" s="56">
        <f>W132</f>
        <v>100</v>
      </c>
      <c r="U142" s="56">
        <f>Y132</f>
        <v>0</v>
      </c>
    </row>
    <row r="145" spans="1:30" ht="14.5" customHeight="1" x14ac:dyDescent="0.35">
      <c r="A145" t="s">
        <v>37</v>
      </c>
      <c r="B145" s="198" t="s">
        <v>50</v>
      </c>
      <c r="C145" s="198"/>
      <c r="D145" s="198"/>
      <c r="E145" s="198"/>
      <c r="F145" s="198"/>
      <c r="G145" s="198"/>
      <c r="H145" s="198"/>
      <c r="I145" s="198"/>
      <c r="J145" s="198"/>
      <c r="K145" s="198"/>
      <c r="L145" s="198"/>
      <c r="M145" s="198"/>
      <c r="N145" s="198"/>
      <c r="O145" s="198"/>
      <c r="P145" t="s">
        <v>37</v>
      </c>
      <c r="Q145" s="198" t="s">
        <v>51</v>
      </c>
      <c r="R145" s="198"/>
      <c r="S145" s="198"/>
      <c r="T145" s="198"/>
      <c r="U145" s="198"/>
      <c r="V145" s="198"/>
      <c r="W145" s="198"/>
      <c r="X145" s="198"/>
      <c r="Y145" s="198"/>
      <c r="Z145" s="198"/>
      <c r="AA145" s="198"/>
      <c r="AB145" s="198"/>
      <c r="AC145" s="198"/>
      <c r="AD145" s="198"/>
    </row>
    <row r="146" spans="1:30" x14ac:dyDescent="0.35">
      <c r="B146" s="198"/>
      <c r="C146" s="198"/>
      <c r="D146" s="198"/>
      <c r="E146" s="198"/>
      <c r="F146" s="198"/>
      <c r="G146" s="198"/>
      <c r="H146" s="198"/>
      <c r="I146" s="198"/>
      <c r="J146" s="198"/>
      <c r="K146" s="198"/>
      <c r="L146" s="198"/>
      <c r="M146" s="198"/>
      <c r="N146" s="198"/>
      <c r="O146" s="198"/>
      <c r="Q146" s="198"/>
      <c r="R146" s="198"/>
      <c r="S146" s="198"/>
      <c r="T146" s="198"/>
      <c r="U146" s="198"/>
      <c r="V146" s="198"/>
      <c r="W146" s="198"/>
      <c r="X146" s="198"/>
      <c r="Y146" s="198"/>
      <c r="Z146" s="198"/>
      <c r="AA146" s="198"/>
      <c r="AB146" s="198"/>
      <c r="AC146" s="198"/>
      <c r="AD146" s="198"/>
    </row>
    <row r="147" spans="1:30" x14ac:dyDescent="0.35">
      <c r="B147" s="198"/>
      <c r="C147" s="198"/>
      <c r="D147" s="198"/>
      <c r="E147" s="198"/>
      <c r="F147" s="198"/>
      <c r="G147" s="198"/>
      <c r="H147" s="198"/>
      <c r="I147" s="198"/>
      <c r="J147" s="198"/>
      <c r="K147" s="198"/>
      <c r="L147" s="198"/>
      <c r="M147" s="198"/>
      <c r="N147" s="198"/>
      <c r="O147" s="198"/>
      <c r="Q147" s="198"/>
      <c r="R147" s="198"/>
      <c r="S147" s="198"/>
      <c r="T147" s="198"/>
      <c r="U147" s="198"/>
      <c r="V147" s="198"/>
      <c r="W147" s="198"/>
      <c r="X147" s="198"/>
      <c r="Y147" s="198"/>
      <c r="Z147" s="198"/>
      <c r="AA147" s="198"/>
      <c r="AB147" s="198"/>
      <c r="AC147" s="198"/>
      <c r="AD147" s="198"/>
    </row>
  </sheetData>
  <mergeCells count="6">
    <mergeCell ref="M67:X75"/>
    <mergeCell ref="B97:O98"/>
    <mergeCell ref="R97:AI98"/>
    <mergeCell ref="B145:O147"/>
    <mergeCell ref="Q145:AD147"/>
    <mergeCell ref="J112:R118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L161"/>
  <sheetViews>
    <sheetView topLeftCell="A54" zoomScale="52" zoomScaleNormal="56" workbookViewId="0">
      <selection activeCell="E116" sqref="E116"/>
    </sheetView>
  </sheetViews>
  <sheetFormatPr defaultColWidth="12.6328125" defaultRowHeight="15.75" customHeight="1" x14ac:dyDescent="0.35"/>
  <cols>
    <col min="1" max="16384" width="12.6328125" style="98"/>
  </cols>
  <sheetData>
    <row r="1" spans="1:11" ht="15.5" x14ac:dyDescent="0.35">
      <c r="A1" s="96" t="s">
        <v>55</v>
      </c>
      <c r="B1" s="97"/>
    </row>
    <row r="2" spans="1:11" ht="15.5" x14ac:dyDescent="0.35">
      <c r="A2" s="96" t="s">
        <v>142</v>
      </c>
      <c r="B2" s="97"/>
    </row>
    <row r="3" spans="1:11" ht="15.5" x14ac:dyDescent="0.35">
      <c r="A3" s="96" t="s">
        <v>1</v>
      </c>
      <c r="B3" s="97"/>
      <c r="C3" s="99" t="s">
        <v>56</v>
      </c>
    </row>
    <row r="4" spans="1:11" ht="14.5" x14ac:dyDescent="0.35">
      <c r="A4" s="100"/>
      <c r="B4" s="101" t="s">
        <v>57</v>
      </c>
      <c r="C4" s="101" t="s">
        <v>58</v>
      </c>
      <c r="D4" s="101" t="s">
        <v>59</v>
      </c>
      <c r="E4" s="101" t="s">
        <v>60</v>
      </c>
      <c r="F4" s="102"/>
      <c r="G4" s="102"/>
      <c r="H4" s="102"/>
      <c r="I4" s="102"/>
      <c r="J4" s="99"/>
      <c r="K4" s="103"/>
    </row>
    <row r="5" spans="1:11" ht="14.5" x14ac:dyDescent="0.35">
      <c r="A5" s="104" t="s">
        <v>61</v>
      </c>
      <c r="B5" s="105">
        <v>14</v>
      </c>
      <c r="C5" s="105">
        <v>12</v>
      </c>
      <c r="D5" s="105">
        <v>12</v>
      </c>
      <c r="E5" s="105">
        <v>16</v>
      </c>
      <c r="F5" s="102"/>
      <c r="G5" s="102"/>
      <c r="H5" s="102"/>
      <c r="I5" s="102"/>
      <c r="J5" s="99"/>
      <c r="K5" s="103"/>
    </row>
    <row r="6" spans="1:11" ht="14.5" x14ac:dyDescent="0.35">
      <c r="A6" s="104" t="s">
        <v>62</v>
      </c>
      <c r="B6" s="105">
        <v>15</v>
      </c>
      <c r="C6" s="105">
        <v>13</v>
      </c>
      <c r="D6" s="105">
        <v>14</v>
      </c>
      <c r="E6" s="105">
        <v>17</v>
      </c>
      <c r="F6" s="102"/>
      <c r="G6" s="102"/>
      <c r="H6" s="102"/>
      <c r="I6" s="102"/>
      <c r="J6" s="99"/>
      <c r="K6" s="103"/>
    </row>
    <row r="7" spans="1:11" ht="14.5" x14ac:dyDescent="0.35">
      <c r="A7" s="104" t="s">
        <v>63</v>
      </c>
      <c r="B7" s="105">
        <v>19</v>
      </c>
      <c r="C7" s="105">
        <v>20</v>
      </c>
      <c r="D7" s="105">
        <v>16</v>
      </c>
      <c r="E7" s="105">
        <v>18</v>
      </c>
      <c r="F7" s="102"/>
      <c r="G7" s="102"/>
      <c r="H7" s="102"/>
      <c r="I7" s="102"/>
      <c r="J7" s="99"/>
      <c r="K7" s="103"/>
    </row>
    <row r="8" spans="1:11" ht="14.5" x14ac:dyDescent="0.35">
      <c r="A8" s="104" t="s">
        <v>64</v>
      </c>
      <c r="B8" s="105">
        <v>14</v>
      </c>
      <c r="C8" s="105">
        <v>16</v>
      </c>
      <c r="D8" s="105">
        <v>21</v>
      </c>
      <c r="E8" s="105">
        <v>16</v>
      </c>
      <c r="F8" s="102"/>
      <c r="G8" s="102"/>
      <c r="H8" s="102"/>
      <c r="I8" s="102"/>
      <c r="J8" s="99"/>
      <c r="K8" s="103"/>
    </row>
    <row r="9" spans="1:11" ht="14.5" x14ac:dyDescent="0.35">
      <c r="B9" s="102"/>
      <c r="C9" s="102"/>
      <c r="D9" s="102"/>
      <c r="E9" s="102"/>
      <c r="F9" s="102"/>
      <c r="G9" s="102"/>
      <c r="H9" s="102"/>
      <c r="I9" s="102"/>
      <c r="J9" s="99"/>
      <c r="K9" s="103"/>
    </row>
    <row r="10" spans="1:11" ht="14.5" x14ac:dyDescent="0.35">
      <c r="B10" s="102"/>
      <c r="C10" s="102"/>
      <c r="D10" s="102"/>
      <c r="E10" s="102"/>
      <c r="F10" s="102"/>
      <c r="G10" s="102"/>
      <c r="H10" s="102"/>
      <c r="I10" s="102"/>
      <c r="J10" s="99"/>
      <c r="K10" s="103"/>
    </row>
    <row r="11" spans="1:11" ht="14.5" x14ac:dyDescent="0.35">
      <c r="B11" s="102"/>
      <c r="C11" s="102"/>
      <c r="D11" s="102"/>
      <c r="E11" s="102"/>
      <c r="F11" s="102"/>
      <c r="G11" s="102"/>
      <c r="H11" s="102"/>
      <c r="I11" s="102"/>
      <c r="J11" s="99"/>
      <c r="K11" s="103"/>
    </row>
    <row r="12" spans="1:11" ht="14.5" x14ac:dyDescent="0.35">
      <c r="B12" s="204" t="s">
        <v>57</v>
      </c>
      <c r="C12" s="201"/>
      <c r="D12" s="200" t="s">
        <v>58</v>
      </c>
      <c r="E12" s="205"/>
      <c r="F12" s="206" t="s">
        <v>59</v>
      </c>
      <c r="G12" s="207"/>
      <c r="H12" s="200" t="s">
        <v>60</v>
      </c>
      <c r="I12" s="201"/>
      <c r="J12" s="101" t="s">
        <v>65</v>
      </c>
      <c r="K12" s="103" t="s">
        <v>66</v>
      </c>
    </row>
    <row r="13" spans="1:11" ht="14.5" x14ac:dyDescent="0.35">
      <c r="A13" s="202" t="s">
        <v>61</v>
      </c>
      <c r="B13" s="106">
        <f>C21+J14</f>
        <v>14</v>
      </c>
      <c r="C13" s="107">
        <v>14</v>
      </c>
      <c r="D13" s="108"/>
      <c r="E13" s="109">
        <v>12</v>
      </c>
      <c r="F13" s="108"/>
      <c r="G13" s="110">
        <v>12</v>
      </c>
      <c r="H13" s="111">
        <f>I21+J14</f>
        <v>16</v>
      </c>
      <c r="I13" s="107">
        <v>16</v>
      </c>
      <c r="J13" s="112"/>
    </row>
    <row r="14" spans="1:11" ht="14.5" x14ac:dyDescent="0.35">
      <c r="A14" s="203"/>
      <c r="B14" s="113"/>
      <c r="C14" s="114">
        <f>B13-C13</f>
        <v>0</v>
      </c>
      <c r="D14" s="115">
        <v>15</v>
      </c>
      <c r="E14" s="116"/>
      <c r="F14" s="115">
        <v>40</v>
      </c>
      <c r="G14" s="117"/>
      <c r="H14" s="118"/>
      <c r="I14" s="114">
        <f>H13-I13</f>
        <v>0</v>
      </c>
      <c r="J14" s="119">
        <f>E13-E21</f>
        <v>16</v>
      </c>
    </row>
    <row r="15" spans="1:11" ht="14.5" x14ac:dyDescent="0.35">
      <c r="A15" s="202" t="s">
        <v>62</v>
      </c>
      <c r="B15" s="106">
        <f>C21+J16</f>
        <v>15</v>
      </c>
      <c r="C15" s="107">
        <v>15</v>
      </c>
      <c r="D15" s="108"/>
      <c r="E15" s="110">
        <v>13</v>
      </c>
      <c r="F15" s="120">
        <f>G21+J16</f>
        <v>13</v>
      </c>
      <c r="G15" s="121">
        <v>14</v>
      </c>
      <c r="H15" s="108"/>
      <c r="I15" s="110">
        <v>17</v>
      </c>
      <c r="J15" s="112"/>
    </row>
    <row r="16" spans="1:11" ht="14.5" x14ac:dyDescent="0.35">
      <c r="A16" s="203"/>
      <c r="B16" s="113"/>
      <c r="C16" s="114">
        <f>B15-C15</f>
        <v>0</v>
      </c>
      <c r="D16" s="115">
        <v>15</v>
      </c>
      <c r="E16" s="117"/>
      <c r="F16" s="113"/>
      <c r="G16" s="114">
        <f>F15-G15</f>
        <v>-1</v>
      </c>
      <c r="H16" s="115">
        <v>15</v>
      </c>
      <c r="I16" s="117"/>
      <c r="J16" s="119">
        <f>I15-I21</f>
        <v>17</v>
      </c>
    </row>
    <row r="17" spans="1:10" ht="14.5" x14ac:dyDescent="0.35">
      <c r="A17" s="202" t="s">
        <v>63</v>
      </c>
      <c r="B17" s="106">
        <f>C21+J18</f>
        <v>16</v>
      </c>
      <c r="C17" s="107">
        <v>19</v>
      </c>
      <c r="D17" s="106">
        <f>E21+J18</f>
        <v>14</v>
      </c>
      <c r="E17" s="107">
        <v>20</v>
      </c>
      <c r="F17" s="106">
        <f>G21+J18</f>
        <v>14</v>
      </c>
      <c r="G17" s="107">
        <v>16</v>
      </c>
      <c r="H17" s="108"/>
      <c r="I17" s="110">
        <v>18</v>
      </c>
      <c r="J17" s="112"/>
    </row>
    <row r="18" spans="1:10" ht="14.5" x14ac:dyDescent="0.35">
      <c r="A18" s="203"/>
      <c r="B18" s="113"/>
      <c r="C18" s="114">
        <f>B17-C17</f>
        <v>-3</v>
      </c>
      <c r="D18" s="113"/>
      <c r="E18" s="114">
        <f>D17-E17</f>
        <v>-6</v>
      </c>
      <c r="F18" s="113"/>
      <c r="G18" s="114">
        <f>F17-G17</f>
        <v>-2</v>
      </c>
      <c r="H18" s="115">
        <v>15</v>
      </c>
      <c r="I18" s="117"/>
      <c r="J18" s="119">
        <f>I17-I21</f>
        <v>18</v>
      </c>
    </row>
    <row r="19" spans="1:10" ht="14.5" x14ac:dyDescent="0.35">
      <c r="A19" s="202" t="s">
        <v>64</v>
      </c>
      <c r="B19" s="108"/>
      <c r="C19" s="110">
        <v>14</v>
      </c>
      <c r="D19" s="106">
        <f>E21+J20</f>
        <v>12</v>
      </c>
      <c r="E19" s="107">
        <v>16</v>
      </c>
      <c r="F19" s="106">
        <f>G21+J20</f>
        <v>12</v>
      </c>
      <c r="G19" s="107">
        <v>21</v>
      </c>
      <c r="H19" s="108"/>
      <c r="I19" s="110">
        <v>16</v>
      </c>
      <c r="J19" s="112"/>
    </row>
    <row r="20" spans="1:10" ht="14.5" x14ac:dyDescent="0.35">
      <c r="A20" s="203"/>
      <c r="B20" s="115">
        <v>25</v>
      </c>
      <c r="C20" s="117"/>
      <c r="D20" s="113"/>
      <c r="E20" s="114">
        <f>D19-E19</f>
        <v>-4</v>
      </c>
      <c r="F20" s="113"/>
      <c r="G20" s="114">
        <f>F19-G19</f>
        <v>-9</v>
      </c>
      <c r="H20" s="115">
        <v>5</v>
      </c>
      <c r="I20" s="117"/>
      <c r="J20" s="119">
        <f>I19-I21</f>
        <v>16</v>
      </c>
    </row>
    <row r="21" spans="1:10" ht="14.5" x14ac:dyDescent="0.35">
      <c r="A21" s="101" t="s">
        <v>67</v>
      </c>
      <c r="B21" s="122"/>
      <c r="C21" s="123">
        <f>C19-J20</f>
        <v>-2</v>
      </c>
      <c r="D21" s="122"/>
      <c r="E21" s="123">
        <f>E15-J16</f>
        <v>-4</v>
      </c>
      <c r="F21" s="122"/>
      <c r="G21" s="123">
        <f>G13-J14</f>
        <v>-4</v>
      </c>
      <c r="H21" s="122"/>
      <c r="I21" s="123">
        <v>0</v>
      </c>
      <c r="J21" s="124">
        <f>SUMPRODUCT(B5:E8,B24:E27)</f>
        <v>1810</v>
      </c>
    </row>
    <row r="22" spans="1:10" ht="14.5" x14ac:dyDescent="0.35">
      <c r="A22" s="125" t="s">
        <v>68</v>
      </c>
      <c r="H22" s="99"/>
    </row>
    <row r="23" spans="1:10" ht="14.5" x14ac:dyDescent="0.35">
      <c r="B23" s="99"/>
      <c r="I23" s="99"/>
    </row>
    <row r="24" spans="1:10" ht="14.5" x14ac:dyDescent="0.35">
      <c r="B24" s="126">
        <v>0</v>
      </c>
      <c r="C24" s="126">
        <v>15</v>
      </c>
      <c r="D24" s="126">
        <v>40</v>
      </c>
      <c r="E24" s="126">
        <v>0</v>
      </c>
      <c r="I24" s="99"/>
    </row>
    <row r="25" spans="1:10" ht="14.5" x14ac:dyDescent="0.35">
      <c r="A25" s="127" t="s">
        <v>36</v>
      </c>
      <c r="B25" s="126">
        <v>0</v>
      </c>
      <c r="C25" s="126">
        <v>15</v>
      </c>
      <c r="D25" s="126">
        <v>0</v>
      </c>
      <c r="E25" s="126">
        <v>15</v>
      </c>
      <c r="I25" s="99"/>
    </row>
    <row r="26" spans="1:10" ht="14.5" x14ac:dyDescent="0.35">
      <c r="B26" s="126">
        <v>0</v>
      </c>
      <c r="C26" s="126">
        <v>0</v>
      </c>
      <c r="D26" s="126">
        <v>0</v>
      </c>
      <c r="E26" s="126">
        <v>15</v>
      </c>
      <c r="I26" s="99"/>
    </row>
    <row r="27" spans="1:10" ht="14.5" x14ac:dyDescent="0.35">
      <c r="B27" s="126">
        <v>25</v>
      </c>
      <c r="C27" s="126">
        <v>0</v>
      </c>
      <c r="D27" s="126">
        <v>0</v>
      </c>
      <c r="E27" s="126">
        <v>5</v>
      </c>
      <c r="I27" s="99"/>
    </row>
    <row r="28" spans="1:10" ht="14.5" x14ac:dyDescent="0.35">
      <c r="B28" s="99"/>
      <c r="I28" s="99"/>
    </row>
    <row r="29" spans="1:10" ht="14.5" x14ac:dyDescent="0.35">
      <c r="A29" s="128" t="s">
        <v>37</v>
      </c>
      <c r="B29" s="99" t="s">
        <v>75</v>
      </c>
      <c r="I29" s="99"/>
    </row>
    <row r="30" spans="1:10" ht="17.5" x14ac:dyDescent="0.35">
      <c r="A30" s="129" t="s">
        <v>69</v>
      </c>
      <c r="I30" s="99"/>
    </row>
    <row r="31" spans="1:10" ht="14.5" x14ac:dyDescent="0.35">
      <c r="A31" s="99" t="s">
        <v>71</v>
      </c>
    </row>
    <row r="32" spans="1:10" ht="14.5" x14ac:dyDescent="0.35">
      <c r="A32" s="21" t="s">
        <v>20</v>
      </c>
      <c r="B32" s="21" t="s">
        <v>21</v>
      </c>
      <c r="C32" s="21" t="s">
        <v>22</v>
      </c>
      <c r="D32" s="21" t="s">
        <v>23</v>
      </c>
      <c r="E32" s="75" t="s">
        <v>24</v>
      </c>
      <c r="F32" s="21" t="s">
        <v>40</v>
      </c>
    </row>
    <row r="33" spans="1:17" ht="14.5" x14ac:dyDescent="0.35">
      <c r="A33" s="21" t="s">
        <v>26</v>
      </c>
      <c r="B33" s="5">
        <v>5</v>
      </c>
      <c r="C33" s="5">
        <v>2</v>
      </c>
      <c r="D33" s="5">
        <v>1</v>
      </c>
      <c r="E33" s="5">
        <v>6</v>
      </c>
      <c r="F33" s="5">
        <v>4</v>
      </c>
    </row>
    <row r="34" spans="1:17" ht="14.5" x14ac:dyDescent="0.35">
      <c r="A34" s="21" t="s">
        <v>27</v>
      </c>
      <c r="B34" s="5">
        <v>6</v>
      </c>
      <c r="C34" s="5">
        <v>2</v>
      </c>
      <c r="D34" s="5">
        <v>4</v>
      </c>
      <c r="E34" s="5">
        <v>4</v>
      </c>
      <c r="F34" s="5">
        <v>6</v>
      </c>
    </row>
    <row r="35" spans="1:17" ht="14.5" x14ac:dyDescent="0.35">
      <c r="A35" s="21" t="s">
        <v>28</v>
      </c>
      <c r="B35" s="5">
        <v>9</v>
      </c>
      <c r="C35" s="5">
        <v>2</v>
      </c>
      <c r="D35" s="5">
        <v>3</v>
      </c>
      <c r="E35" s="5">
        <v>7</v>
      </c>
      <c r="F35" s="5">
        <v>5</v>
      </c>
    </row>
    <row r="36" spans="1:17" ht="14.5" x14ac:dyDescent="0.35">
      <c r="A36" s="21" t="s">
        <v>41</v>
      </c>
      <c r="B36" s="5">
        <v>7</v>
      </c>
      <c r="C36" s="48">
        <v>3</v>
      </c>
      <c r="D36" s="5">
        <v>5</v>
      </c>
      <c r="E36" s="5">
        <v>8</v>
      </c>
      <c r="F36" s="5">
        <v>7</v>
      </c>
    </row>
    <row r="37" spans="1:17" ht="14.5" x14ac:dyDescent="0.35">
      <c r="A37" s="21" t="s">
        <v>44</v>
      </c>
      <c r="B37" s="5">
        <v>3</v>
      </c>
      <c r="C37" s="48">
        <v>2</v>
      </c>
      <c r="D37" s="5">
        <v>4</v>
      </c>
      <c r="E37" s="5">
        <v>2</v>
      </c>
      <c r="F37" s="5">
        <v>3</v>
      </c>
    </row>
    <row r="38" spans="1:17" ht="17.5" x14ac:dyDescent="0.35">
      <c r="Q38" s="129"/>
    </row>
    <row r="39" spans="1:17" ht="14.5" x14ac:dyDescent="0.35">
      <c r="Q39" s="99"/>
    </row>
    <row r="40" spans="1:17" ht="15.75" customHeight="1" x14ac:dyDescent="0.35">
      <c r="A40" s="23"/>
      <c r="B40" s="23"/>
      <c r="C40" s="24" t="s">
        <v>21</v>
      </c>
      <c r="D40" s="23"/>
      <c r="E40" s="25" t="s">
        <v>22</v>
      </c>
      <c r="F40" s="24"/>
      <c r="G40" s="24" t="s">
        <v>23</v>
      </c>
      <c r="H40" s="23"/>
      <c r="I40" s="24" t="s">
        <v>24</v>
      </c>
      <c r="J40" s="31"/>
      <c r="K40" s="32" t="s">
        <v>40</v>
      </c>
      <c r="L40" s="32" t="s">
        <v>78</v>
      </c>
      <c r="M40"/>
      <c r="N40"/>
    </row>
    <row r="41" spans="1:17" ht="15.75" customHeight="1" x14ac:dyDescent="0.35">
      <c r="A41" s="26"/>
      <c r="B41" s="58"/>
      <c r="C41" s="59">
        <v>5</v>
      </c>
      <c r="D41" s="62">
        <f>L42+E51</f>
        <v>1</v>
      </c>
      <c r="E41" s="63">
        <v>2</v>
      </c>
      <c r="F41" s="61">
        <f>L42+G51</f>
        <v>3</v>
      </c>
      <c r="G41" s="61">
        <v>1</v>
      </c>
      <c r="H41" s="62">
        <f>L42+I51</f>
        <v>1</v>
      </c>
      <c r="I41" s="61">
        <v>6</v>
      </c>
      <c r="J41" s="31">
        <f>L42+K51</f>
        <v>5</v>
      </c>
      <c r="K41" s="32">
        <v>4</v>
      </c>
      <c r="L41" s="32"/>
      <c r="M41"/>
      <c r="N41"/>
    </row>
    <row r="42" spans="1:17" ht="15.75" customHeight="1" x14ac:dyDescent="0.35">
      <c r="A42" s="33" t="s">
        <v>26</v>
      </c>
      <c r="B42" s="71">
        <v>200</v>
      </c>
      <c r="C42" s="73"/>
      <c r="D42" s="69"/>
      <c r="E42" s="133">
        <f>D41-E41</f>
        <v>-1</v>
      </c>
      <c r="F42" s="57"/>
      <c r="G42" s="132">
        <f>F41-G41</f>
        <v>2</v>
      </c>
      <c r="H42" s="67"/>
      <c r="I42" s="133">
        <f>H41-I41</f>
        <v>-5</v>
      </c>
      <c r="J42" s="41"/>
      <c r="K42" s="132">
        <f>J41-K41</f>
        <v>1</v>
      </c>
      <c r="L42" s="46">
        <f>C41-C51</f>
        <v>3</v>
      </c>
      <c r="M42"/>
      <c r="N42"/>
    </row>
    <row r="43" spans="1:17" ht="15.75" customHeight="1" x14ac:dyDescent="0.35">
      <c r="A43" s="26"/>
      <c r="B43" s="62">
        <f>L44+C$51</f>
        <v>6</v>
      </c>
      <c r="C43" s="61">
        <v>6</v>
      </c>
      <c r="D43" s="58"/>
      <c r="E43" s="59">
        <v>2</v>
      </c>
      <c r="F43" s="58"/>
      <c r="G43" s="59">
        <v>4</v>
      </c>
      <c r="H43" s="62">
        <f>L44+I53</f>
        <v>4</v>
      </c>
      <c r="I43" s="61">
        <v>4</v>
      </c>
      <c r="J43" s="38">
        <f>L44+K51</f>
        <v>6</v>
      </c>
      <c r="K43" s="39">
        <v>6</v>
      </c>
      <c r="L43" s="39"/>
      <c r="M43"/>
      <c r="N43"/>
    </row>
    <row r="44" spans="1:17" ht="15.75" customHeight="1" x14ac:dyDescent="0.35">
      <c r="A44" s="40" t="s">
        <v>27</v>
      </c>
      <c r="B44" s="69"/>
      <c r="C44" s="132">
        <f>B43-C43</f>
        <v>0</v>
      </c>
      <c r="D44" s="71">
        <v>200</v>
      </c>
      <c r="E44" s="73"/>
      <c r="F44" s="71">
        <v>100</v>
      </c>
      <c r="G44" s="73"/>
      <c r="H44" s="69"/>
      <c r="I44" s="132">
        <f>H43-I43</f>
        <v>0</v>
      </c>
      <c r="J44" s="38"/>
      <c r="K44" s="132">
        <f>J43-K43</f>
        <v>0</v>
      </c>
      <c r="L44" s="39">
        <f>K43-K51</f>
        <v>4</v>
      </c>
      <c r="M44"/>
      <c r="N44"/>
    </row>
    <row r="45" spans="1:17" ht="15.75" customHeight="1" x14ac:dyDescent="0.35">
      <c r="A45" s="26"/>
      <c r="B45" s="62">
        <f>L46+C$51</f>
        <v>5</v>
      </c>
      <c r="C45" s="61">
        <v>9</v>
      </c>
      <c r="D45" s="62">
        <f>L46+E$51</f>
        <v>1</v>
      </c>
      <c r="E45" s="63">
        <v>2</v>
      </c>
      <c r="F45" s="58"/>
      <c r="G45" s="59">
        <v>3</v>
      </c>
      <c r="H45" s="62">
        <f>L46+I55</f>
        <v>3</v>
      </c>
      <c r="I45" s="61">
        <v>7</v>
      </c>
      <c r="J45" s="31">
        <f>L46+K51</f>
        <v>5</v>
      </c>
      <c r="K45" s="32">
        <v>5</v>
      </c>
      <c r="L45" s="32"/>
      <c r="M45"/>
      <c r="N45"/>
    </row>
    <row r="46" spans="1:17" ht="15.75" customHeight="1" x14ac:dyDescent="0.35">
      <c r="A46" s="33" t="s">
        <v>28</v>
      </c>
      <c r="B46" s="67"/>
      <c r="C46" s="133">
        <f>B45-C45</f>
        <v>-4</v>
      </c>
      <c r="D46" s="67"/>
      <c r="E46" s="133">
        <f>D45-E45</f>
        <v>-1</v>
      </c>
      <c r="F46" s="71">
        <v>200</v>
      </c>
      <c r="G46" s="73"/>
      <c r="H46" s="69"/>
      <c r="I46" s="133">
        <f>H45-I45</f>
        <v>-4</v>
      </c>
      <c r="J46" s="38"/>
      <c r="K46" s="132">
        <f>J45-K45</f>
        <v>0</v>
      </c>
      <c r="L46" s="39">
        <f>G45-G51</f>
        <v>3</v>
      </c>
      <c r="M46"/>
      <c r="N46"/>
    </row>
    <row r="47" spans="1:17" ht="15.75" customHeight="1" x14ac:dyDescent="0.35">
      <c r="A47" s="31"/>
      <c r="B47" s="62">
        <f>L48+C$51</f>
        <v>7</v>
      </c>
      <c r="C47" s="63">
        <v>7</v>
      </c>
      <c r="D47" s="62">
        <f>L48+E$51</f>
        <v>3</v>
      </c>
      <c r="E47" s="61">
        <v>3</v>
      </c>
      <c r="F47" s="58"/>
      <c r="G47" s="60">
        <v>5</v>
      </c>
      <c r="H47" s="58"/>
      <c r="I47" s="59">
        <v>8</v>
      </c>
      <c r="J47" s="62">
        <f>L48+K51</f>
        <v>7</v>
      </c>
      <c r="K47" s="63">
        <v>7</v>
      </c>
      <c r="L47" s="26"/>
      <c r="M47"/>
      <c r="N47"/>
    </row>
    <row r="48" spans="1:17" ht="15.75" customHeight="1" x14ac:dyDescent="0.35">
      <c r="A48" s="41" t="s">
        <v>41</v>
      </c>
      <c r="B48" s="69"/>
      <c r="C48" s="132">
        <f>B47-C47</f>
        <v>0</v>
      </c>
      <c r="D48" s="70"/>
      <c r="E48" s="132">
        <f>D47-E47</f>
        <v>0</v>
      </c>
      <c r="F48" s="71">
        <v>100</v>
      </c>
      <c r="G48" s="72"/>
      <c r="H48" s="71">
        <v>100</v>
      </c>
      <c r="I48" s="73"/>
      <c r="J48" s="69"/>
      <c r="K48" s="132">
        <f>J47-K47</f>
        <v>0</v>
      </c>
      <c r="L48" s="40">
        <f>G47-G51</f>
        <v>5</v>
      </c>
      <c r="M48"/>
      <c r="N48"/>
    </row>
    <row r="49" spans="1:17" ht="15.75" customHeight="1" x14ac:dyDescent="0.35">
      <c r="A49" s="26"/>
      <c r="B49" s="62">
        <f>L50+C$51</f>
        <v>6</v>
      </c>
      <c r="C49" s="32">
        <v>3</v>
      </c>
      <c r="D49" s="62">
        <f>L50+E$51</f>
        <v>2</v>
      </c>
      <c r="E49" s="32">
        <v>2</v>
      </c>
      <c r="F49" s="61">
        <f>L50+G51</f>
        <v>4</v>
      </c>
      <c r="G49" s="32">
        <v>4</v>
      </c>
      <c r="H49" s="58"/>
      <c r="I49" s="60">
        <v>2</v>
      </c>
      <c r="J49">
        <f>L50+K51</f>
        <v>6</v>
      </c>
      <c r="K49">
        <v>3</v>
      </c>
      <c r="L49" s="26"/>
      <c r="M49"/>
      <c r="N49"/>
    </row>
    <row r="50" spans="1:17" ht="14.5" x14ac:dyDescent="0.35">
      <c r="A50" s="40" t="s">
        <v>45</v>
      </c>
      <c r="B50" s="41"/>
      <c r="C50" s="132">
        <f>B49-C49</f>
        <v>3</v>
      </c>
      <c r="D50" s="41"/>
      <c r="E50" s="132">
        <f>D49-E49</f>
        <v>0</v>
      </c>
      <c r="F50" s="41"/>
      <c r="G50" s="132">
        <f>F49-G49</f>
        <v>0</v>
      </c>
      <c r="H50" s="71">
        <v>100</v>
      </c>
      <c r="I50" s="72"/>
      <c r="J50"/>
      <c r="K50" s="132">
        <f>J49-K49</f>
        <v>3</v>
      </c>
      <c r="L50" s="33">
        <f>G49-G51</f>
        <v>4</v>
      </c>
      <c r="M50"/>
      <c r="N50"/>
    </row>
    <row r="51" spans="1:17" ht="15" thickBot="1" x14ac:dyDescent="0.4">
      <c r="A51" s="23" t="s">
        <v>76</v>
      </c>
      <c r="B51" s="23"/>
      <c r="C51" s="25">
        <f>C47-L48</f>
        <v>2</v>
      </c>
      <c r="D51" s="24"/>
      <c r="E51" s="24">
        <f>E43-L44</f>
        <v>-2</v>
      </c>
      <c r="F51" s="23"/>
      <c r="G51" s="25">
        <v>0</v>
      </c>
      <c r="H51" s="24"/>
      <c r="I51" s="24">
        <f>I49-L50</f>
        <v>-2</v>
      </c>
      <c r="J51" s="23"/>
      <c r="K51" s="25">
        <f>K45-L46</f>
        <v>2</v>
      </c>
      <c r="L51" s="131">
        <f>SUMPRODUCT(B33:F37,B56:F60)</f>
        <v>3900</v>
      </c>
      <c r="M51"/>
      <c r="N51"/>
    </row>
    <row r="52" spans="1:17" ht="15.75" customHeight="1" x14ac:dyDescent="0.35">
      <c r="A52"/>
      <c r="B52"/>
      <c r="C52"/>
      <c r="D52"/>
      <c r="E52"/>
      <c r="F52"/>
      <c r="G52"/>
      <c r="H52"/>
      <c r="I52"/>
      <c r="J52"/>
      <c r="K52"/>
      <c r="L52"/>
      <c r="M52"/>
      <c r="N52"/>
    </row>
    <row r="53" spans="1:17" ht="15.75" customHeight="1" x14ac:dyDescent="0.35">
      <c r="M53"/>
      <c r="N53"/>
    </row>
    <row r="54" spans="1:17" ht="15.75" customHeight="1" x14ac:dyDescent="0.35">
      <c r="M54"/>
      <c r="N54"/>
    </row>
    <row r="55" spans="1:17" ht="15.75" customHeight="1" x14ac:dyDescent="0.35">
      <c r="A55"/>
      <c r="B55"/>
      <c r="C55"/>
      <c r="D55"/>
      <c r="E55"/>
      <c r="F55"/>
      <c r="G55"/>
      <c r="H55"/>
      <c r="I55"/>
      <c r="J55"/>
      <c r="K55"/>
      <c r="L55"/>
      <c r="M55"/>
      <c r="N55"/>
    </row>
    <row r="56" spans="1:17" ht="15.75" customHeight="1" x14ac:dyDescent="0.35">
      <c r="A56"/>
      <c r="B56" s="56">
        <f>B42</f>
        <v>200</v>
      </c>
      <c r="C56" s="56">
        <f>D42</f>
        <v>0</v>
      </c>
      <c r="D56" s="56">
        <f>F42</f>
        <v>0</v>
      </c>
      <c r="E56" s="56">
        <f>H42</f>
        <v>0</v>
      </c>
      <c r="F56" s="56">
        <f>J42</f>
        <v>0</v>
      </c>
      <c r="G56"/>
      <c r="H56"/>
      <c r="I56"/>
      <c r="J56"/>
      <c r="K56"/>
      <c r="L56"/>
      <c r="M56"/>
      <c r="N56"/>
    </row>
    <row r="57" spans="1:17" ht="15.75" customHeight="1" x14ac:dyDescent="0.35">
      <c r="A57" t="s">
        <v>36</v>
      </c>
      <c r="B57" s="56">
        <f>B44</f>
        <v>0</v>
      </c>
      <c r="C57" s="56">
        <f>D44</f>
        <v>200</v>
      </c>
      <c r="D57" s="56">
        <f>F44</f>
        <v>100</v>
      </c>
      <c r="E57" s="56">
        <f>H44</f>
        <v>0</v>
      </c>
      <c r="F57" s="56">
        <f>J44</f>
        <v>0</v>
      </c>
      <c r="G57"/>
      <c r="H57"/>
      <c r="I57"/>
      <c r="J57"/>
      <c r="K57"/>
      <c r="L57"/>
      <c r="M57"/>
      <c r="N57"/>
    </row>
    <row r="58" spans="1:17" ht="15.75" customHeight="1" x14ac:dyDescent="0.35">
      <c r="A58"/>
      <c r="B58" s="56">
        <f>B46</f>
        <v>0</v>
      </c>
      <c r="C58" s="56">
        <f>D46</f>
        <v>0</v>
      </c>
      <c r="D58" s="56">
        <f>F46</f>
        <v>200</v>
      </c>
      <c r="E58" s="56">
        <f>H46</f>
        <v>0</v>
      </c>
      <c r="F58" s="56">
        <f>J46</f>
        <v>0</v>
      </c>
      <c r="G58"/>
      <c r="H58"/>
      <c r="I58"/>
      <c r="J58"/>
      <c r="K58"/>
      <c r="L58"/>
      <c r="M58"/>
      <c r="N58"/>
    </row>
    <row r="59" spans="1:17" ht="15.75" customHeight="1" x14ac:dyDescent="0.35">
      <c r="A59"/>
      <c r="B59" s="56">
        <f>B48</f>
        <v>0</v>
      </c>
      <c r="C59" s="56">
        <f>D48</f>
        <v>0</v>
      </c>
      <c r="D59" s="56">
        <f>F48</f>
        <v>100</v>
      </c>
      <c r="E59" s="56">
        <f>H48</f>
        <v>100</v>
      </c>
      <c r="F59" s="56">
        <f>J48</f>
        <v>0</v>
      </c>
      <c r="G59"/>
      <c r="H59"/>
      <c r="I59"/>
      <c r="J59"/>
      <c r="K59"/>
      <c r="L59"/>
      <c r="M59"/>
      <c r="N59"/>
    </row>
    <row r="60" spans="1:17" ht="15.75" customHeight="1" x14ac:dyDescent="0.35">
      <c r="A60"/>
      <c r="B60" s="56">
        <f>B50</f>
        <v>0</v>
      </c>
      <c r="C60" s="56">
        <f>D50</f>
        <v>0</v>
      </c>
      <c r="D60" s="56">
        <f>F50</f>
        <v>0</v>
      </c>
      <c r="E60" s="56">
        <f>H50</f>
        <v>100</v>
      </c>
      <c r="F60" s="56">
        <f>J50</f>
        <v>0</v>
      </c>
      <c r="G60"/>
      <c r="H60"/>
      <c r="I60"/>
      <c r="J60"/>
      <c r="K60"/>
      <c r="L60"/>
      <c r="M60"/>
      <c r="N60"/>
      <c r="Q60" s="129"/>
    </row>
    <row r="61" spans="1:17" ht="15.75" customHeight="1" x14ac:dyDescent="0.35">
      <c r="Q61" s="99"/>
    </row>
    <row r="62" spans="1:17" ht="14.5" x14ac:dyDescent="0.35"/>
    <row r="63" spans="1:17" ht="14.5" customHeight="1" x14ac:dyDescent="0.35">
      <c r="A63" s="98" t="s">
        <v>37</v>
      </c>
      <c r="B63" s="98" t="s">
        <v>77</v>
      </c>
    </row>
    <row r="65" spans="1:14" ht="15.75" customHeight="1" x14ac:dyDescent="0.35">
      <c r="A65" s="129" t="s">
        <v>72</v>
      </c>
    </row>
    <row r="66" spans="1:14" ht="15.75" customHeight="1" x14ac:dyDescent="0.35">
      <c r="A66" s="99" t="s">
        <v>73</v>
      </c>
    </row>
    <row r="68" spans="1:14" ht="15.75" customHeight="1" x14ac:dyDescent="0.35">
      <c r="A68" s="21" t="s">
        <v>20</v>
      </c>
      <c r="B68" s="21" t="s">
        <v>21</v>
      </c>
      <c r="C68" s="21" t="s">
        <v>22</v>
      </c>
      <c r="D68" s="21" t="s">
        <v>23</v>
      </c>
      <c r="E68" s="75" t="s">
        <v>24</v>
      </c>
      <c r="F68" s="21" t="s">
        <v>40</v>
      </c>
      <c r="M68"/>
      <c r="N68"/>
    </row>
    <row r="69" spans="1:14" ht="15.75" customHeight="1" x14ac:dyDescent="0.35">
      <c r="A69" s="21" t="s">
        <v>26</v>
      </c>
      <c r="B69" s="5">
        <v>5</v>
      </c>
      <c r="C69" s="5">
        <v>2</v>
      </c>
      <c r="D69" s="5">
        <v>1</v>
      </c>
      <c r="E69" s="5">
        <v>6</v>
      </c>
      <c r="F69" s="5">
        <v>4</v>
      </c>
      <c r="M69"/>
      <c r="N69"/>
    </row>
    <row r="70" spans="1:14" ht="15.75" customHeight="1" x14ac:dyDescent="0.35">
      <c r="A70" s="21" t="s">
        <v>27</v>
      </c>
      <c r="B70" s="5">
        <v>6</v>
      </c>
      <c r="C70" s="5">
        <v>2</v>
      </c>
      <c r="D70" s="5">
        <v>4</v>
      </c>
      <c r="E70" s="5">
        <v>4</v>
      </c>
      <c r="F70" s="5">
        <v>6</v>
      </c>
      <c r="M70"/>
      <c r="N70"/>
    </row>
    <row r="71" spans="1:14" ht="14.5" x14ac:dyDescent="0.35">
      <c r="A71" s="21" t="s">
        <v>28</v>
      </c>
      <c r="B71" s="5">
        <v>9</v>
      </c>
      <c r="C71" s="5">
        <v>2</v>
      </c>
      <c r="D71" s="5">
        <v>3</v>
      </c>
      <c r="E71" s="5">
        <v>7</v>
      </c>
      <c r="F71" s="5">
        <v>5</v>
      </c>
      <c r="M71"/>
      <c r="N71"/>
    </row>
    <row r="72" spans="1:14" ht="14.5" x14ac:dyDescent="0.35">
      <c r="A72" s="21" t="s">
        <v>41</v>
      </c>
      <c r="B72" s="5">
        <v>7</v>
      </c>
      <c r="C72" s="48">
        <v>3</v>
      </c>
      <c r="D72" s="5">
        <v>5</v>
      </c>
      <c r="E72" s="5">
        <v>8</v>
      </c>
      <c r="F72" s="5">
        <v>7</v>
      </c>
      <c r="M72"/>
      <c r="N72"/>
    </row>
    <row r="73" spans="1:14" ht="14.5" x14ac:dyDescent="0.35">
      <c r="A73" s="21" t="s">
        <v>44</v>
      </c>
      <c r="B73" s="5">
        <v>3</v>
      </c>
      <c r="C73" s="48">
        <v>2</v>
      </c>
      <c r="D73" s="5">
        <v>4</v>
      </c>
      <c r="E73" s="5">
        <v>2</v>
      </c>
      <c r="F73" s="5">
        <v>3</v>
      </c>
      <c r="M73"/>
      <c r="N73"/>
    </row>
    <row r="74" spans="1:14" ht="14.5" x14ac:dyDescent="0.35">
      <c r="M74"/>
      <c r="N74"/>
    </row>
    <row r="75" spans="1:14" ht="14.5" x14ac:dyDescent="0.35">
      <c r="A75" s="23"/>
      <c r="B75" s="23"/>
      <c r="C75" s="24" t="s">
        <v>21</v>
      </c>
      <c r="D75" s="23"/>
      <c r="E75" s="25" t="s">
        <v>22</v>
      </c>
      <c r="F75" s="24"/>
      <c r="G75" s="24" t="s">
        <v>23</v>
      </c>
      <c r="H75" s="23"/>
      <c r="I75" s="24" t="s">
        <v>24</v>
      </c>
      <c r="J75" s="31"/>
      <c r="K75" s="32" t="s">
        <v>40</v>
      </c>
      <c r="L75" s="5"/>
      <c r="M75"/>
      <c r="N75"/>
    </row>
    <row r="76" spans="1:14" ht="14.5" x14ac:dyDescent="0.35">
      <c r="A76" s="26"/>
      <c r="B76" s="31">
        <f>L77+C$86</f>
        <v>3</v>
      </c>
      <c r="C76" s="61">
        <v>5</v>
      </c>
      <c r="D76" s="31">
        <f>L77+E$86</f>
        <v>1</v>
      </c>
      <c r="E76" s="63">
        <v>2</v>
      </c>
      <c r="F76" s="58"/>
      <c r="G76" s="59">
        <v>1</v>
      </c>
      <c r="H76" s="31">
        <f>L77+I$86</f>
        <v>6</v>
      </c>
      <c r="I76" s="61">
        <v>6</v>
      </c>
      <c r="J76" s="31">
        <f>L77+K$86</f>
        <v>3</v>
      </c>
      <c r="K76" s="32">
        <v>4</v>
      </c>
      <c r="L76" s="26"/>
      <c r="M76"/>
      <c r="N76"/>
    </row>
    <row r="77" spans="1:14" ht="14.5" x14ac:dyDescent="0.35">
      <c r="A77" s="33" t="s">
        <v>26</v>
      </c>
      <c r="B77" s="69"/>
      <c r="C77" s="133">
        <f>B76-C76</f>
        <v>-2</v>
      </c>
      <c r="D77" s="69"/>
      <c r="E77" s="133">
        <f>D76-E76</f>
        <v>-1</v>
      </c>
      <c r="F77" s="71">
        <v>200</v>
      </c>
      <c r="G77" s="73"/>
      <c r="H77" s="67"/>
      <c r="I77" s="132">
        <f>H76-I76</f>
        <v>0</v>
      </c>
      <c r="J77" s="41"/>
      <c r="K77" s="133">
        <f>J76-K76</f>
        <v>-1</v>
      </c>
      <c r="L77" s="40">
        <f>G76-G86</f>
        <v>1</v>
      </c>
      <c r="M77"/>
      <c r="N77"/>
    </row>
    <row r="78" spans="1:14" ht="14.5" x14ac:dyDescent="0.35">
      <c r="A78" s="26"/>
      <c r="B78" s="58"/>
      <c r="C78" s="59">
        <v>6</v>
      </c>
      <c r="D78" s="31">
        <f>L79+E$86</f>
        <v>4</v>
      </c>
      <c r="E78" s="61">
        <v>2</v>
      </c>
      <c r="F78" s="31">
        <f>L79+G$86</f>
        <v>4</v>
      </c>
      <c r="G78" s="61">
        <v>4</v>
      </c>
      <c r="H78" s="58"/>
      <c r="I78" s="59">
        <v>4</v>
      </c>
      <c r="J78" s="31">
        <f>L79+K$86</f>
        <v>6</v>
      </c>
      <c r="K78" s="39">
        <v>6</v>
      </c>
      <c r="L78" s="26"/>
      <c r="M78"/>
      <c r="N78"/>
    </row>
    <row r="79" spans="1:14" ht="14.5" x14ac:dyDescent="0.35">
      <c r="A79" s="40" t="s">
        <v>27</v>
      </c>
      <c r="B79" s="71">
        <v>200</v>
      </c>
      <c r="C79" s="73"/>
      <c r="D79" s="69"/>
      <c r="E79" s="132">
        <f>D78-E78</f>
        <v>2</v>
      </c>
      <c r="F79" s="69"/>
      <c r="G79" s="132">
        <f>F78-G78</f>
        <v>0</v>
      </c>
      <c r="H79" s="71">
        <v>100</v>
      </c>
      <c r="I79" s="73"/>
      <c r="J79" s="38"/>
      <c r="K79" s="132">
        <f>J78-K78</f>
        <v>0</v>
      </c>
      <c r="L79" s="40">
        <f>G78-G86</f>
        <v>4</v>
      </c>
      <c r="M79"/>
      <c r="N79"/>
    </row>
    <row r="80" spans="1:14" ht="14.5" x14ac:dyDescent="0.35">
      <c r="A80" s="26"/>
      <c r="B80" s="31">
        <f>L81+C$86</f>
        <v>4</v>
      </c>
      <c r="C80" s="61">
        <v>9</v>
      </c>
      <c r="D80" s="31">
        <f>L81+E$86</f>
        <v>2</v>
      </c>
      <c r="E80" s="63">
        <v>2</v>
      </c>
      <c r="F80" s="58"/>
      <c r="G80" s="59">
        <v>3</v>
      </c>
      <c r="H80" s="31">
        <f>L81+I$86</f>
        <v>7</v>
      </c>
      <c r="I80" s="61">
        <v>7</v>
      </c>
      <c r="J80" s="31">
        <f>L81+K$86</f>
        <v>4</v>
      </c>
      <c r="K80" s="32">
        <v>5</v>
      </c>
      <c r="L80" s="26"/>
      <c r="M80"/>
      <c r="N80"/>
    </row>
    <row r="81" spans="1:14" ht="14.5" x14ac:dyDescent="0.35">
      <c r="A81" s="33" t="s">
        <v>28</v>
      </c>
      <c r="B81" s="67"/>
      <c r="C81" s="133">
        <f>B80-C80</f>
        <v>-5</v>
      </c>
      <c r="D81" s="67"/>
      <c r="E81" s="132">
        <f>D80-E80</f>
        <v>0</v>
      </c>
      <c r="F81" s="71">
        <v>200</v>
      </c>
      <c r="G81" s="73"/>
      <c r="H81" s="69"/>
      <c r="I81" s="132">
        <f>H80-I80</f>
        <v>0</v>
      </c>
      <c r="J81" s="38"/>
      <c r="K81" s="133">
        <f>J80-K80</f>
        <v>-1</v>
      </c>
      <c r="L81" s="40">
        <f>I80-I86</f>
        <v>2</v>
      </c>
      <c r="M81"/>
      <c r="N81"/>
    </row>
    <row r="82" spans="1:14" ht="14.5" x14ac:dyDescent="0.35">
      <c r="A82" s="31"/>
      <c r="B82" s="31">
        <f>L83+C$86</f>
        <v>7</v>
      </c>
      <c r="C82" s="63">
        <v>7</v>
      </c>
      <c r="D82" s="58"/>
      <c r="E82" s="59">
        <v>3</v>
      </c>
      <c r="F82" s="31">
        <f>L83+G$86</f>
        <v>5</v>
      </c>
      <c r="G82" s="61">
        <v>5</v>
      </c>
      <c r="H82" s="31">
        <f>L83+I$86</f>
        <v>10</v>
      </c>
      <c r="I82" s="61">
        <v>8</v>
      </c>
      <c r="J82" s="31">
        <f>L83+K$86</f>
        <v>7</v>
      </c>
      <c r="K82" s="63">
        <v>7</v>
      </c>
      <c r="L82" s="26"/>
      <c r="M82"/>
      <c r="N82"/>
    </row>
    <row r="83" spans="1:14" ht="14.5" x14ac:dyDescent="0.35">
      <c r="A83" s="41" t="s">
        <v>41</v>
      </c>
      <c r="B83" s="69"/>
      <c r="C83" s="132">
        <f>B82-C82</f>
        <v>0</v>
      </c>
      <c r="D83" s="71">
        <v>200</v>
      </c>
      <c r="E83" s="73"/>
      <c r="F83" s="69"/>
      <c r="G83" s="132">
        <f>F82-G82</f>
        <v>0</v>
      </c>
      <c r="H83" s="69"/>
      <c r="I83" s="132">
        <f>H82-I82</f>
        <v>2</v>
      </c>
      <c r="J83" s="69"/>
      <c r="K83" s="132">
        <f>J82-K82</f>
        <v>0</v>
      </c>
      <c r="L83" s="40">
        <f>G82-G86</f>
        <v>5</v>
      </c>
      <c r="M83"/>
      <c r="N83"/>
    </row>
    <row r="84" spans="1:14" ht="14.5" x14ac:dyDescent="0.35">
      <c r="A84" s="26"/>
      <c r="B84" s="31">
        <f>L85+C$86</f>
        <v>4</v>
      </c>
      <c r="C84" s="32">
        <v>3</v>
      </c>
      <c r="D84" s="31">
        <f>L85+E$86</f>
        <v>2</v>
      </c>
      <c r="E84" s="32">
        <v>2</v>
      </c>
      <c r="F84" s="31">
        <f>L85+G$86</f>
        <v>2</v>
      </c>
      <c r="G84" s="32">
        <v>4</v>
      </c>
      <c r="H84" s="58"/>
      <c r="I84" s="60">
        <v>2</v>
      </c>
      <c r="J84" s="31">
        <f>L85+K$86</f>
        <v>4</v>
      </c>
      <c r="K84" s="32">
        <v>3</v>
      </c>
      <c r="L84" s="26"/>
      <c r="M84"/>
      <c r="N84"/>
    </row>
    <row r="85" spans="1:14" ht="14.5" x14ac:dyDescent="0.35">
      <c r="A85" s="40" t="s">
        <v>45</v>
      </c>
      <c r="B85" s="41"/>
      <c r="C85" s="132">
        <f>B84-C84</f>
        <v>1</v>
      </c>
      <c r="D85" s="41"/>
      <c r="E85" s="132">
        <f>D84-E84</f>
        <v>0</v>
      </c>
      <c r="F85" s="41"/>
      <c r="G85" s="133">
        <f>F84-G84</f>
        <v>-2</v>
      </c>
      <c r="H85" s="71">
        <v>100</v>
      </c>
      <c r="I85" s="72"/>
      <c r="J85"/>
      <c r="K85" s="132">
        <f>J84-K84</f>
        <v>1</v>
      </c>
      <c r="L85" s="40">
        <f>E84-E86</f>
        <v>2</v>
      </c>
      <c r="M85"/>
      <c r="N85"/>
    </row>
    <row r="86" spans="1:14" ht="14.5" x14ac:dyDescent="0.35">
      <c r="A86" s="41" t="s">
        <v>76</v>
      </c>
      <c r="B86" s="41"/>
      <c r="C86" s="46">
        <f>C82-L83</f>
        <v>2</v>
      </c>
      <c r="D86" s="42"/>
      <c r="E86" s="42">
        <f>E80-L81</f>
        <v>0</v>
      </c>
      <c r="F86" s="41"/>
      <c r="G86" s="46">
        <v>0</v>
      </c>
      <c r="H86" s="42"/>
      <c r="I86" s="42">
        <f>I76-L77</f>
        <v>5</v>
      </c>
      <c r="J86" s="23"/>
      <c r="K86" s="46">
        <f>K78-L79</f>
        <v>2</v>
      </c>
      <c r="L86" s="40">
        <f>SUMPRODUCT(B69:F73,B91:F95)</f>
        <v>3200</v>
      </c>
      <c r="M86"/>
      <c r="N86"/>
    </row>
    <row r="87" spans="1:14" ht="14.5" x14ac:dyDescent="0.35">
      <c r="M87"/>
      <c r="N87"/>
    </row>
    <row r="88" spans="1:14" ht="14.5" x14ac:dyDescent="0.35">
      <c r="A88"/>
      <c r="B88"/>
      <c r="C88"/>
      <c r="D88"/>
      <c r="E88"/>
      <c r="F88"/>
      <c r="G88"/>
      <c r="H88"/>
      <c r="I88"/>
      <c r="J88"/>
      <c r="K88"/>
      <c r="L88"/>
      <c r="M88"/>
      <c r="N88"/>
    </row>
    <row r="89" spans="1:14" ht="14.5" x14ac:dyDescent="0.35">
      <c r="A89"/>
      <c r="B89"/>
      <c r="C89"/>
      <c r="D89"/>
      <c r="E89"/>
      <c r="F89"/>
      <c r="G89"/>
      <c r="H89"/>
      <c r="I89"/>
      <c r="J89"/>
      <c r="K89"/>
      <c r="L89"/>
    </row>
    <row r="90" spans="1:14" ht="14.5" x14ac:dyDescent="0.35">
      <c r="A90"/>
      <c r="B90"/>
      <c r="C90"/>
      <c r="D90"/>
      <c r="E90"/>
      <c r="F90"/>
      <c r="G90"/>
      <c r="H90"/>
      <c r="I90"/>
      <c r="J90"/>
      <c r="K90"/>
      <c r="L90"/>
    </row>
    <row r="91" spans="1:14" ht="14.5" x14ac:dyDescent="0.35">
      <c r="A91"/>
      <c r="B91" s="56">
        <f>B77</f>
        <v>0</v>
      </c>
      <c r="C91" s="56">
        <f>D77</f>
        <v>0</v>
      </c>
      <c r="D91" s="56">
        <f>F77</f>
        <v>200</v>
      </c>
      <c r="E91" s="56">
        <f>H77</f>
        <v>0</v>
      </c>
      <c r="F91" s="56">
        <f>J77</f>
        <v>0</v>
      </c>
      <c r="G91"/>
      <c r="H91"/>
      <c r="I91"/>
      <c r="J91"/>
      <c r="K91"/>
      <c r="L91"/>
    </row>
    <row r="92" spans="1:14" ht="14.5" x14ac:dyDescent="0.35">
      <c r="A92" t="s">
        <v>36</v>
      </c>
      <c r="B92" s="56">
        <f>B79</f>
        <v>200</v>
      </c>
      <c r="C92" s="56">
        <f>D79</f>
        <v>0</v>
      </c>
      <c r="D92" s="56">
        <f>F79</f>
        <v>0</v>
      </c>
      <c r="E92" s="56">
        <f>H79</f>
        <v>100</v>
      </c>
      <c r="F92" s="56">
        <f>J79</f>
        <v>0</v>
      </c>
      <c r="G92"/>
      <c r="H92"/>
      <c r="I92"/>
      <c r="J92"/>
      <c r="K92"/>
      <c r="L92"/>
    </row>
    <row r="93" spans="1:14" ht="14.5" x14ac:dyDescent="0.35">
      <c r="A93"/>
      <c r="B93" s="56">
        <f>B81</f>
        <v>0</v>
      </c>
      <c r="C93" s="56">
        <f>D81</f>
        <v>0</v>
      </c>
      <c r="D93" s="56">
        <f>F81</f>
        <v>200</v>
      </c>
      <c r="E93" s="56">
        <f>H81</f>
        <v>0</v>
      </c>
      <c r="F93" s="56">
        <f>J81</f>
        <v>0</v>
      </c>
      <c r="G93"/>
      <c r="H93"/>
      <c r="I93"/>
      <c r="J93"/>
      <c r="K93"/>
      <c r="L93"/>
    </row>
    <row r="94" spans="1:14" ht="14.5" x14ac:dyDescent="0.35">
      <c r="A94"/>
      <c r="B94" s="56">
        <f>B83</f>
        <v>0</v>
      </c>
      <c r="C94" s="56">
        <f>D83</f>
        <v>200</v>
      </c>
      <c r="D94" s="56">
        <f>F83</f>
        <v>0</v>
      </c>
      <c r="E94" s="56">
        <f>H83</f>
        <v>0</v>
      </c>
      <c r="F94" s="56">
        <f>J83</f>
        <v>0</v>
      </c>
      <c r="G94"/>
      <c r="H94"/>
      <c r="I94"/>
      <c r="J94"/>
      <c r="K94"/>
      <c r="L94"/>
    </row>
    <row r="95" spans="1:14" ht="14.5" x14ac:dyDescent="0.35">
      <c r="A95"/>
      <c r="B95" s="56">
        <f>B85</f>
        <v>0</v>
      </c>
      <c r="C95" s="56">
        <f>D85</f>
        <v>0</v>
      </c>
      <c r="D95" s="56">
        <f>F85</f>
        <v>0</v>
      </c>
      <c r="E95" s="56">
        <f>H85</f>
        <v>100</v>
      </c>
      <c r="F95" s="56">
        <f>J85</f>
        <v>0</v>
      </c>
      <c r="G95"/>
      <c r="H95"/>
      <c r="I95"/>
      <c r="J95"/>
      <c r="K95"/>
      <c r="L95"/>
    </row>
    <row r="96" spans="1:14" ht="16.5" customHeight="1" x14ac:dyDescent="0.35"/>
    <row r="97" spans="1:64" ht="14.5" x14ac:dyDescent="0.35">
      <c r="A97" s="98" t="s">
        <v>37</v>
      </c>
      <c r="B97" s="98" t="s">
        <v>79</v>
      </c>
    </row>
    <row r="98" spans="1:64" ht="14.5" x14ac:dyDescent="0.35"/>
    <row r="99" spans="1:64" ht="18.5" x14ac:dyDescent="0.45">
      <c r="A99" s="130" t="s">
        <v>70</v>
      </c>
    </row>
    <row r="100" spans="1:64" ht="14.5" x14ac:dyDescent="0.35">
      <c r="A100" s="98" t="s">
        <v>74</v>
      </c>
    </row>
    <row r="101" spans="1:64" ht="14.5" x14ac:dyDescent="0.35"/>
    <row r="102" spans="1:64" ht="14.5" x14ac:dyDescent="0.35">
      <c r="A102" s="21" t="s">
        <v>20</v>
      </c>
      <c r="B102" s="21" t="s">
        <v>21</v>
      </c>
      <c r="C102" s="21" t="s">
        <v>22</v>
      </c>
      <c r="D102" s="21" t="s">
        <v>23</v>
      </c>
      <c r="E102" s="75" t="s">
        <v>24</v>
      </c>
      <c r="F102" s="21" t="s">
        <v>40</v>
      </c>
      <c r="N102" s="21" t="s">
        <v>20</v>
      </c>
      <c r="O102" s="21" t="s">
        <v>21</v>
      </c>
      <c r="P102" s="21" t="s">
        <v>22</v>
      </c>
      <c r="Q102" s="21" t="s">
        <v>23</v>
      </c>
      <c r="R102" s="75" t="s">
        <v>24</v>
      </c>
      <c r="S102" s="21" t="s">
        <v>40</v>
      </c>
      <c r="AA102" s="21" t="s">
        <v>20</v>
      </c>
      <c r="AB102" s="21" t="s">
        <v>21</v>
      </c>
      <c r="AC102" s="21" t="s">
        <v>22</v>
      </c>
      <c r="AD102" s="21" t="s">
        <v>23</v>
      </c>
      <c r="AE102" s="75" t="s">
        <v>24</v>
      </c>
      <c r="AF102" s="21" t="s">
        <v>40</v>
      </c>
      <c r="AN102" s="21" t="s">
        <v>20</v>
      </c>
      <c r="AO102" s="21" t="s">
        <v>21</v>
      </c>
      <c r="AP102" s="21" t="s">
        <v>22</v>
      </c>
      <c r="AQ102" s="21" t="s">
        <v>23</v>
      </c>
      <c r="AR102" s="75" t="s">
        <v>24</v>
      </c>
      <c r="AS102" s="21" t="s">
        <v>40</v>
      </c>
      <c r="BA102" s="21" t="s">
        <v>20</v>
      </c>
      <c r="BB102" s="21" t="s">
        <v>21</v>
      </c>
      <c r="BC102" s="21" t="s">
        <v>22</v>
      </c>
      <c r="BD102" s="21" t="s">
        <v>23</v>
      </c>
      <c r="BE102" s="75" t="s">
        <v>24</v>
      </c>
      <c r="BF102" s="21" t="s">
        <v>40</v>
      </c>
    </row>
    <row r="103" spans="1:64" ht="14.5" x14ac:dyDescent="0.35">
      <c r="A103" s="21" t="s">
        <v>26</v>
      </c>
      <c r="B103" s="5">
        <v>5</v>
      </c>
      <c r="C103" s="5">
        <v>2</v>
      </c>
      <c r="D103" s="5">
        <v>1</v>
      </c>
      <c r="E103" s="5">
        <v>6</v>
      </c>
      <c r="F103" s="5">
        <v>4</v>
      </c>
      <c r="N103" s="21" t="s">
        <v>26</v>
      </c>
      <c r="O103" s="5">
        <v>5</v>
      </c>
      <c r="P103" s="5">
        <v>2</v>
      </c>
      <c r="Q103" s="5">
        <v>1</v>
      </c>
      <c r="R103" s="5">
        <v>6</v>
      </c>
      <c r="S103" s="5">
        <v>4</v>
      </c>
      <c r="AA103" s="21" t="s">
        <v>26</v>
      </c>
      <c r="AB103" s="5">
        <v>5</v>
      </c>
      <c r="AC103" s="5">
        <v>2</v>
      </c>
      <c r="AD103" s="5">
        <v>1</v>
      </c>
      <c r="AE103" s="5">
        <v>6</v>
      </c>
      <c r="AF103" s="5">
        <v>4</v>
      </c>
      <c r="AN103" s="21" t="s">
        <v>26</v>
      </c>
      <c r="AO103" s="5">
        <v>5</v>
      </c>
      <c r="AP103" s="5">
        <v>2</v>
      </c>
      <c r="AQ103" s="5">
        <v>1</v>
      </c>
      <c r="AR103" s="5">
        <v>6</v>
      </c>
      <c r="AS103" s="5">
        <v>4</v>
      </c>
      <c r="BA103" s="21" t="s">
        <v>26</v>
      </c>
      <c r="BB103" s="5">
        <v>5</v>
      </c>
      <c r="BC103" s="5">
        <v>2</v>
      </c>
      <c r="BD103" s="5">
        <v>1</v>
      </c>
      <c r="BE103" s="5">
        <v>6</v>
      </c>
      <c r="BF103" s="5">
        <v>4</v>
      </c>
    </row>
    <row r="104" spans="1:64" ht="14.5" x14ac:dyDescent="0.35">
      <c r="A104" s="21" t="s">
        <v>27</v>
      </c>
      <c r="B104" s="5">
        <v>6</v>
      </c>
      <c r="C104" s="5">
        <v>2</v>
      </c>
      <c r="D104" s="5">
        <v>4</v>
      </c>
      <c r="E104" s="5">
        <v>4</v>
      </c>
      <c r="F104" s="5">
        <v>6</v>
      </c>
      <c r="N104" s="21" t="s">
        <v>27</v>
      </c>
      <c r="O104" s="5">
        <v>6</v>
      </c>
      <c r="P104" s="5">
        <v>2</v>
      </c>
      <c r="Q104" s="5">
        <v>4</v>
      </c>
      <c r="R104" s="5">
        <v>4</v>
      </c>
      <c r="S104" s="5">
        <v>6</v>
      </c>
      <c r="AA104" s="21" t="s">
        <v>27</v>
      </c>
      <c r="AB104" s="5">
        <v>6</v>
      </c>
      <c r="AC104" s="5">
        <v>2</v>
      </c>
      <c r="AD104" s="5">
        <v>4</v>
      </c>
      <c r="AE104" s="5">
        <v>4</v>
      </c>
      <c r="AF104" s="5">
        <v>6</v>
      </c>
      <c r="AN104" s="21" t="s">
        <v>27</v>
      </c>
      <c r="AO104" s="5">
        <v>6</v>
      </c>
      <c r="AP104" s="5">
        <v>2</v>
      </c>
      <c r="AQ104" s="5">
        <v>4</v>
      </c>
      <c r="AR104" s="5">
        <v>4</v>
      </c>
      <c r="AS104" s="5">
        <v>6</v>
      </c>
      <c r="BA104" s="21" t="s">
        <v>27</v>
      </c>
      <c r="BB104" s="5">
        <v>6</v>
      </c>
      <c r="BC104" s="5">
        <v>2</v>
      </c>
      <c r="BD104" s="5">
        <v>4</v>
      </c>
      <c r="BE104" s="5">
        <v>4</v>
      </c>
      <c r="BF104" s="5">
        <v>6</v>
      </c>
    </row>
    <row r="105" spans="1:64" ht="14.5" x14ac:dyDescent="0.35">
      <c r="A105" s="21" t="s">
        <v>28</v>
      </c>
      <c r="B105" s="5">
        <v>9</v>
      </c>
      <c r="C105" s="5">
        <v>2</v>
      </c>
      <c r="D105" s="5">
        <v>3</v>
      </c>
      <c r="E105" s="5">
        <v>7</v>
      </c>
      <c r="F105" s="5">
        <v>5</v>
      </c>
      <c r="N105" s="21" t="s">
        <v>28</v>
      </c>
      <c r="O105" s="5">
        <v>9</v>
      </c>
      <c r="P105" s="5">
        <v>2</v>
      </c>
      <c r="Q105" s="5">
        <v>3</v>
      </c>
      <c r="R105" s="5">
        <v>7</v>
      </c>
      <c r="S105" s="5">
        <v>5</v>
      </c>
      <c r="AA105" s="21" t="s">
        <v>28</v>
      </c>
      <c r="AB105" s="5">
        <v>9</v>
      </c>
      <c r="AC105" s="5">
        <v>2</v>
      </c>
      <c r="AD105" s="5">
        <v>3</v>
      </c>
      <c r="AE105" s="5">
        <v>7</v>
      </c>
      <c r="AF105" s="5">
        <v>5</v>
      </c>
      <c r="AN105" s="21" t="s">
        <v>28</v>
      </c>
      <c r="AO105" s="5">
        <v>9</v>
      </c>
      <c r="AP105" s="5">
        <v>2</v>
      </c>
      <c r="AQ105" s="5">
        <v>3</v>
      </c>
      <c r="AR105" s="5">
        <v>7</v>
      </c>
      <c r="AS105" s="5">
        <v>5</v>
      </c>
      <c r="BA105" s="21" t="s">
        <v>28</v>
      </c>
      <c r="BB105" s="5">
        <v>9</v>
      </c>
      <c r="BC105" s="5">
        <v>2</v>
      </c>
      <c r="BD105" s="5">
        <v>3</v>
      </c>
      <c r="BE105" s="5">
        <v>7</v>
      </c>
      <c r="BF105" s="5">
        <v>5</v>
      </c>
    </row>
    <row r="106" spans="1:64" ht="14.5" x14ac:dyDescent="0.35">
      <c r="A106" s="21" t="s">
        <v>41</v>
      </c>
      <c r="B106" s="5">
        <v>7</v>
      </c>
      <c r="C106" s="48">
        <v>3</v>
      </c>
      <c r="D106" s="5">
        <v>5</v>
      </c>
      <c r="E106" s="5">
        <v>8</v>
      </c>
      <c r="F106" s="5">
        <v>7</v>
      </c>
      <c r="N106" s="21" t="s">
        <v>41</v>
      </c>
      <c r="O106" s="5">
        <v>7</v>
      </c>
      <c r="P106" s="48">
        <v>3</v>
      </c>
      <c r="Q106" s="5">
        <v>5</v>
      </c>
      <c r="R106" s="5">
        <v>8</v>
      </c>
      <c r="S106" s="5">
        <v>7</v>
      </c>
      <c r="AA106" s="21" t="s">
        <v>41</v>
      </c>
      <c r="AB106" s="5">
        <v>7</v>
      </c>
      <c r="AC106" s="48">
        <v>3</v>
      </c>
      <c r="AD106" s="5">
        <v>5</v>
      </c>
      <c r="AE106" s="5">
        <v>8</v>
      </c>
      <c r="AF106" s="5">
        <v>7</v>
      </c>
      <c r="AN106" s="21" t="s">
        <v>41</v>
      </c>
      <c r="AO106" s="5">
        <v>7</v>
      </c>
      <c r="AP106" s="48">
        <v>3</v>
      </c>
      <c r="AQ106" s="5">
        <v>5</v>
      </c>
      <c r="AR106" s="5">
        <v>8</v>
      </c>
      <c r="AS106" s="5">
        <v>7</v>
      </c>
      <c r="BA106" s="21" t="s">
        <v>41</v>
      </c>
      <c r="BB106" s="5">
        <v>7</v>
      </c>
      <c r="BC106" s="48">
        <v>3</v>
      </c>
      <c r="BD106" s="5">
        <v>5</v>
      </c>
      <c r="BE106" s="5">
        <v>8</v>
      </c>
      <c r="BF106" s="5">
        <v>7</v>
      </c>
    </row>
    <row r="107" spans="1:64" ht="14.5" x14ac:dyDescent="0.35">
      <c r="A107" s="21" t="s">
        <v>44</v>
      </c>
      <c r="B107" s="5">
        <v>3</v>
      </c>
      <c r="C107" s="48">
        <v>2</v>
      </c>
      <c r="D107" s="5">
        <v>4</v>
      </c>
      <c r="E107" s="5">
        <v>2</v>
      </c>
      <c r="F107" s="5">
        <v>3</v>
      </c>
      <c r="N107" s="21" t="s">
        <v>44</v>
      </c>
      <c r="O107" s="5">
        <v>3</v>
      </c>
      <c r="P107" s="48">
        <v>2</v>
      </c>
      <c r="Q107" s="5">
        <v>4</v>
      </c>
      <c r="R107" s="5">
        <v>2</v>
      </c>
      <c r="S107" s="5">
        <v>3</v>
      </c>
      <c r="AA107" s="21" t="s">
        <v>44</v>
      </c>
      <c r="AB107" s="5">
        <v>3</v>
      </c>
      <c r="AC107" s="48">
        <v>2</v>
      </c>
      <c r="AD107" s="5">
        <v>4</v>
      </c>
      <c r="AE107" s="5">
        <v>2</v>
      </c>
      <c r="AF107" s="5">
        <v>3</v>
      </c>
      <c r="AN107" s="21" t="s">
        <v>44</v>
      </c>
      <c r="AO107" s="5">
        <v>3</v>
      </c>
      <c r="AP107" s="48">
        <v>2</v>
      </c>
      <c r="AQ107" s="5">
        <v>4</v>
      </c>
      <c r="AR107" s="5">
        <v>2</v>
      </c>
      <c r="AS107" s="5">
        <v>3</v>
      </c>
      <c r="BA107" s="21" t="s">
        <v>44</v>
      </c>
      <c r="BB107" s="5">
        <v>3</v>
      </c>
      <c r="BC107" s="48">
        <v>2</v>
      </c>
      <c r="BD107" s="5">
        <v>4</v>
      </c>
      <c r="BE107" s="5">
        <v>2</v>
      </c>
      <c r="BF107" s="5">
        <v>3</v>
      </c>
    </row>
    <row r="108" spans="1:64" ht="14.5" x14ac:dyDescent="0.35"/>
    <row r="109" spans="1:64" ht="14.5" x14ac:dyDescent="0.35">
      <c r="A109" s="23"/>
      <c r="B109" s="23"/>
      <c r="C109" s="24" t="s">
        <v>21</v>
      </c>
      <c r="D109" s="23"/>
      <c r="E109" s="25" t="s">
        <v>22</v>
      </c>
      <c r="F109" s="24"/>
      <c r="G109" s="24" t="s">
        <v>23</v>
      </c>
      <c r="H109" s="23"/>
      <c r="I109" s="24" t="s">
        <v>24</v>
      </c>
      <c r="J109" s="31"/>
      <c r="K109" s="32" t="s">
        <v>40</v>
      </c>
      <c r="L109" s="5"/>
      <c r="N109" s="23"/>
      <c r="O109" s="23"/>
      <c r="P109" s="24" t="s">
        <v>21</v>
      </c>
      <c r="Q109" s="23"/>
      <c r="R109" s="25" t="s">
        <v>22</v>
      </c>
      <c r="S109" s="24"/>
      <c r="T109" s="24" t="s">
        <v>23</v>
      </c>
      <c r="U109" s="23"/>
      <c r="V109" s="24" t="s">
        <v>24</v>
      </c>
      <c r="W109" s="31"/>
      <c r="X109" s="32" t="s">
        <v>40</v>
      </c>
      <c r="Y109" s="5"/>
      <c r="AA109" s="23"/>
      <c r="AB109" s="23"/>
      <c r="AC109" s="24" t="s">
        <v>21</v>
      </c>
      <c r="AD109" s="23"/>
      <c r="AE109" s="25" t="s">
        <v>22</v>
      </c>
      <c r="AF109" s="24"/>
      <c r="AG109" s="24" t="s">
        <v>23</v>
      </c>
      <c r="AH109" s="23"/>
      <c r="AI109" s="24" t="s">
        <v>24</v>
      </c>
      <c r="AJ109" s="31"/>
      <c r="AK109" s="32" t="s">
        <v>40</v>
      </c>
      <c r="AL109" s="5"/>
      <c r="AN109" s="23"/>
      <c r="AO109" s="23"/>
      <c r="AP109" s="24" t="s">
        <v>21</v>
      </c>
      <c r="AQ109" s="23"/>
      <c r="AR109" s="25" t="s">
        <v>22</v>
      </c>
      <c r="AS109" s="24"/>
      <c r="AT109" s="24" t="s">
        <v>23</v>
      </c>
      <c r="AU109" s="23"/>
      <c r="AV109" s="24" t="s">
        <v>24</v>
      </c>
      <c r="AW109" s="31"/>
      <c r="AX109" s="32" t="s">
        <v>40</v>
      </c>
      <c r="AY109" s="5"/>
      <c r="BA109" s="23"/>
      <c r="BB109" s="23"/>
      <c r="BC109" s="24" t="s">
        <v>21</v>
      </c>
      <c r="BD109" s="23"/>
      <c r="BE109" s="25" t="s">
        <v>22</v>
      </c>
      <c r="BF109" s="24"/>
      <c r="BG109" s="24" t="s">
        <v>23</v>
      </c>
      <c r="BH109" s="23"/>
      <c r="BI109" s="24" t="s">
        <v>24</v>
      </c>
      <c r="BJ109" s="31"/>
      <c r="BK109" s="32" t="s">
        <v>40</v>
      </c>
      <c r="BL109" s="5"/>
    </row>
    <row r="110" spans="1:64" ht="14.5" x14ac:dyDescent="0.35">
      <c r="A110" s="26"/>
      <c r="B110" s="31">
        <f>L111+C$120</f>
        <v>3</v>
      </c>
      <c r="C110" s="61">
        <v>5</v>
      </c>
      <c r="D110" s="31">
        <f>L111+E$86</f>
        <v>1</v>
      </c>
      <c r="E110" s="63">
        <v>2</v>
      </c>
      <c r="F110" s="58"/>
      <c r="G110" s="59">
        <v>1</v>
      </c>
      <c r="H110" s="31">
        <f>L111+I$86</f>
        <v>6</v>
      </c>
      <c r="I110" s="61">
        <v>6</v>
      </c>
      <c r="J110" s="31">
        <f>L111+K$86</f>
        <v>3</v>
      </c>
      <c r="K110" s="32">
        <v>4</v>
      </c>
      <c r="L110" s="26"/>
      <c r="N110" s="26"/>
      <c r="O110" s="31">
        <f>Y111+P$120</f>
        <v>3</v>
      </c>
      <c r="P110" s="61">
        <v>5</v>
      </c>
      <c r="Q110" s="58"/>
      <c r="R110" s="59">
        <v>2</v>
      </c>
      <c r="S110" s="58"/>
      <c r="T110" s="59">
        <v>1</v>
      </c>
      <c r="U110" s="31">
        <f>Y111+V$120</f>
        <v>6</v>
      </c>
      <c r="V110" s="61">
        <v>6</v>
      </c>
      <c r="W110" s="31">
        <f>Y111+X$120</f>
        <v>3</v>
      </c>
      <c r="X110" s="32">
        <v>4</v>
      </c>
      <c r="Y110" s="26"/>
      <c r="AA110" s="26"/>
      <c r="AB110" s="31">
        <f>AL111+AC$120</f>
        <v>3</v>
      </c>
      <c r="AC110" s="61">
        <v>5</v>
      </c>
      <c r="AD110" s="31">
        <f>AL111+AE$120</f>
        <v>1</v>
      </c>
      <c r="AE110" s="61">
        <v>2</v>
      </c>
      <c r="AF110" s="58"/>
      <c r="AG110" s="59">
        <v>1</v>
      </c>
      <c r="AH110" s="31">
        <f>AL111+AI$120</f>
        <v>6</v>
      </c>
      <c r="AI110" s="61">
        <v>6</v>
      </c>
      <c r="AJ110" s="31">
        <f>AL111+AK$120</f>
        <v>3</v>
      </c>
      <c r="AK110" s="32">
        <v>4</v>
      </c>
      <c r="AL110" s="26"/>
      <c r="AN110" s="26"/>
      <c r="AO110" s="31">
        <f>AY111+AP$120</f>
        <v>3</v>
      </c>
      <c r="AP110" s="61">
        <v>5</v>
      </c>
      <c r="AQ110" s="31">
        <f>AY111+AR$120</f>
        <v>1</v>
      </c>
      <c r="AR110" s="61">
        <v>2</v>
      </c>
      <c r="AS110" s="58"/>
      <c r="AT110" s="59">
        <v>1</v>
      </c>
      <c r="AU110" s="31">
        <f>AY111+AV$120</f>
        <v>6</v>
      </c>
      <c r="AV110" s="61">
        <v>6</v>
      </c>
      <c r="AW110" s="31">
        <f>AY111+AX$120</f>
        <v>3</v>
      </c>
      <c r="AX110" s="32">
        <v>4</v>
      </c>
      <c r="AY110" s="26"/>
      <c r="BA110" s="26"/>
      <c r="BB110" s="31">
        <f>BL111+BC$120</f>
        <v>3</v>
      </c>
      <c r="BC110" s="61">
        <v>5</v>
      </c>
      <c r="BD110" s="31">
        <f>BL111+BE$120</f>
        <v>1</v>
      </c>
      <c r="BE110" s="61">
        <v>2</v>
      </c>
      <c r="BF110" s="58"/>
      <c r="BG110" s="59">
        <v>1</v>
      </c>
      <c r="BH110" s="31">
        <f>BL111+BI$120</f>
        <v>6</v>
      </c>
      <c r="BI110" s="61">
        <v>6</v>
      </c>
      <c r="BJ110" s="31">
        <f>BL111+BK$120</f>
        <v>3</v>
      </c>
      <c r="BK110" s="32">
        <v>4</v>
      </c>
      <c r="BL110" s="26"/>
    </row>
    <row r="111" spans="1:64" ht="14.5" x14ac:dyDescent="0.35">
      <c r="A111" s="33" t="s">
        <v>26</v>
      </c>
      <c r="B111" s="69"/>
      <c r="C111" s="133">
        <f>B110-C110</f>
        <v>-2</v>
      </c>
      <c r="D111" s="69"/>
      <c r="E111" s="133">
        <f>D110-E110</f>
        <v>-1</v>
      </c>
      <c r="F111" s="71">
        <v>200</v>
      </c>
      <c r="G111" s="73"/>
      <c r="H111" s="67"/>
      <c r="I111" s="133">
        <f>H110-I110</f>
        <v>0</v>
      </c>
      <c r="J111" s="41"/>
      <c r="K111" s="133">
        <f>J110-K110</f>
        <v>-1</v>
      </c>
      <c r="L111" s="40">
        <f>G110-G120</f>
        <v>1</v>
      </c>
      <c r="N111" s="33" t="s">
        <v>26</v>
      </c>
      <c r="O111" s="69"/>
      <c r="P111" s="133">
        <f>O110-P110</f>
        <v>-2</v>
      </c>
      <c r="Q111" s="71">
        <v>100</v>
      </c>
      <c r="R111" s="73"/>
      <c r="S111" s="71">
        <v>100</v>
      </c>
      <c r="T111" s="73"/>
      <c r="U111" s="67"/>
      <c r="V111" s="133">
        <f>U110-V110</f>
        <v>0</v>
      </c>
      <c r="W111" s="41"/>
      <c r="X111" s="133">
        <f>W110-X110</f>
        <v>-1</v>
      </c>
      <c r="Y111" s="40">
        <f>T110-T120</f>
        <v>1</v>
      </c>
      <c r="AA111" s="33" t="s">
        <v>26</v>
      </c>
      <c r="AB111" s="69"/>
      <c r="AC111" s="133">
        <f>AB110-AC110</f>
        <v>-2</v>
      </c>
      <c r="AD111" s="69"/>
      <c r="AE111" s="133">
        <f>AD110-AE110</f>
        <v>-1</v>
      </c>
      <c r="AF111" s="71">
        <v>200</v>
      </c>
      <c r="AG111" s="73"/>
      <c r="AH111" s="67"/>
      <c r="AI111" s="133">
        <f>AH110-AI110</f>
        <v>0</v>
      </c>
      <c r="AJ111" s="41"/>
      <c r="AK111" s="133">
        <f>AJ110-AK110</f>
        <v>-1</v>
      </c>
      <c r="AL111" s="40">
        <f>AG110-AG120</f>
        <v>1</v>
      </c>
      <c r="AN111" s="33" t="s">
        <v>26</v>
      </c>
      <c r="AO111" s="69"/>
      <c r="AP111" s="133">
        <f>AO110-AP110</f>
        <v>-2</v>
      </c>
      <c r="AQ111" s="69"/>
      <c r="AR111" s="133">
        <f>AQ110-AR110</f>
        <v>-1</v>
      </c>
      <c r="AS111" s="71">
        <v>200</v>
      </c>
      <c r="AT111" s="73"/>
      <c r="AU111" s="67"/>
      <c r="AV111" s="132">
        <f>AU110-AV110</f>
        <v>0</v>
      </c>
      <c r="AW111" s="41"/>
      <c r="AX111" s="133">
        <f>AW110-AX110</f>
        <v>-1</v>
      </c>
      <c r="AY111" s="40">
        <f>AT110-AT120</f>
        <v>1</v>
      </c>
      <c r="BA111" s="33" t="s">
        <v>26</v>
      </c>
      <c r="BB111" s="69"/>
      <c r="BC111" s="133">
        <f>BB110-BC110</f>
        <v>-2</v>
      </c>
      <c r="BD111" s="69"/>
      <c r="BE111" s="133">
        <f>BD110-BE110</f>
        <v>-1</v>
      </c>
      <c r="BF111" s="71">
        <v>200</v>
      </c>
      <c r="BG111" s="73"/>
      <c r="BH111" s="67"/>
      <c r="BI111" s="132">
        <f>BH110-BI110</f>
        <v>0</v>
      </c>
      <c r="BJ111" s="41"/>
      <c r="BK111" s="133">
        <f>BJ110-BK110</f>
        <v>-1</v>
      </c>
      <c r="BL111" s="40">
        <f>BG110-BG120</f>
        <v>1</v>
      </c>
    </row>
    <row r="112" spans="1:64" ht="14.5" x14ac:dyDescent="0.35">
      <c r="A112" s="26"/>
      <c r="B112" s="58"/>
      <c r="C112" s="59">
        <v>6</v>
      </c>
      <c r="D112" s="31">
        <f>L113+E$86</f>
        <v>4</v>
      </c>
      <c r="E112" s="61">
        <v>2</v>
      </c>
      <c r="F112" s="31">
        <f>L113+G$86</f>
        <v>4</v>
      </c>
      <c r="G112" s="61">
        <v>4</v>
      </c>
      <c r="H112" s="58"/>
      <c r="I112" s="59">
        <v>4</v>
      </c>
      <c r="J112" s="31">
        <f>L113+K$86</f>
        <v>6</v>
      </c>
      <c r="K112" s="39">
        <v>6</v>
      </c>
      <c r="L112" s="26"/>
      <c r="N112" s="26"/>
      <c r="O112" s="58"/>
      <c r="P112" s="59">
        <v>6</v>
      </c>
      <c r="Q112" s="31">
        <f>Y113+R$120</f>
        <v>4</v>
      </c>
      <c r="R112" s="61">
        <v>2</v>
      </c>
      <c r="S112" s="31">
        <f>Y113+T$120</f>
        <v>4</v>
      </c>
      <c r="T112" s="61">
        <v>4</v>
      </c>
      <c r="U112" s="58"/>
      <c r="V112" s="59">
        <v>4</v>
      </c>
      <c r="W112" s="31">
        <f>Y113+X$120</f>
        <v>6</v>
      </c>
      <c r="X112" s="39">
        <v>6</v>
      </c>
      <c r="Y112" s="26"/>
      <c r="AA112" s="26"/>
      <c r="AB112" s="58"/>
      <c r="AC112" s="59">
        <v>6</v>
      </c>
      <c r="AD112" s="31">
        <f>AL113+AE$120</f>
        <v>4</v>
      </c>
      <c r="AE112" s="61">
        <v>2</v>
      </c>
      <c r="AF112" s="31">
        <f>AL113+AG$120</f>
        <v>4</v>
      </c>
      <c r="AG112" s="61">
        <v>4</v>
      </c>
      <c r="AH112" s="58"/>
      <c r="AI112" s="59">
        <v>4</v>
      </c>
      <c r="AJ112" s="31">
        <f>AL113+AK$120</f>
        <v>6</v>
      </c>
      <c r="AK112" s="39">
        <v>6</v>
      </c>
      <c r="AL112" s="26"/>
      <c r="AN112" s="26"/>
      <c r="AO112" s="58"/>
      <c r="AP112" s="59">
        <v>6</v>
      </c>
      <c r="AQ112" s="31">
        <f>AY113+AR$120</f>
        <v>4</v>
      </c>
      <c r="AR112" s="61">
        <v>2</v>
      </c>
      <c r="AS112" s="31">
        <f>AY113+AT$120</f>
        <v>4</v>
      </c>
      <c r="AT112" s="61">
        <v>4</v>
      </c>
      <c r="AU112" s="58"/>
      <c r="AV112" s="59">
        <v>4</v>
      </c>
      <c r="AW112" s="31">
        <f>AY113+AX$120</f>
        <v>6</v>
      </c>
      <c r="AX112" s="39">
        <v>6</v>
      </c>
      <c r="AY112" s="26"/>
      <c r="BA112" s="26"/>
      <c r="BB112" s="58"/>
      <c r="BC112" s="59">
        <v>6</v>
      </c>
      <c r="BD112" s="31">
        <f>BL113+BE$120</f>
        <v>4</v>
      </c>
      <c r="BE112" s="61">
        <v>2</v>
      </c>
      <c r="BF112" s="31">
        <f>BL113+BG$120</f>
        <v>4</v>
      </c>
      <c r="BG112" s="61">
        <v>4</v>
      </c>
      <c r="BH112" s="58"/>
      <c r="BI112" s="59">
        <v>4</v>
      </c>
      <c r="BJ112" s="31">
        <f>BL113+BK$120</f>
        <v>6</v>
      </c>
      <c r="BK112" s="39">
        <v>6</v>
      </c>
      <c r="BL112" s="26"/>
    </row>
    <row r="113" spans="1:64" ht="14.5" x14ac:dyDescent="0.35">
      <c r="A113" s="40" t="s">
        <v>27</v>
      </c>
      <c r="B113" s="71">
        <v>200</v>
      </c>
      <c r="C113" s="73"/>
      <c r="D113" s="69"/>
      <c r="E113" s="132">
        <f>D112-E112</f>
        <v>2</v>
      </c>
      <c r="F113" s="69"/>
      <c r="G113" s="133">
        <f>F112-G112</f>
        <v>0</v>
      </c>
      <c r="H113" s="71">
        <v>100</v>
      </c>
      <c r="I113" s="73"/>
      <c r="J113" s="38"/>
      <c r="K113" s="133">
        <f>J112-K112</f>
        <v>0</v>
      </c>
      <c r="L113" s="40">
        <f>G112-G120</f>
        <v>4</v>
      </c>
      <c r="N113" s="40" t="s">
        <v>27</v>
      </c>
      <c r="O113" s="71">
        <v>200</v>
      </c>
      <c r="P113" s="73"/>
      <c r="Q113" s="69"/>
      <c r="R113" s="132">
        <f>Q112-R112</f>
        <v>2</v>
      </c>
      <c r="S113" s="69"/>
      <c r="T113" s="133">
        <f>S112-T112</f>
        <v>0</v>
      </c>
      <c r="U113" s="71">
        <v>100</v>
      </c>
      <c r="V113" s="73"/>
      <c r="W113" s="38"/>
      <c r="X113" s="133">
        <f>W112-X112</f>
        <v>0</v>
      </c>
      <c r="Y113" s="40">
        <f>T112-T120</f>
        <v>4</v>
      </c>
      <c r="AA113" s="40" t="s">
        <v>27</v>
      </c>
      <c r="AB113" s="71">
        <v>200</v>
      </c>
      <c r="AC113" s="73"/>
      <c r="AD113" s="69"/>
      <c r="AE113" s="132">
        <f>AD112-AE112</f>
        <v>2</v>
      </c>
      <c r="AF113" s="69"/>
      <c r="AG113" s="133">
        <f>AF112-AG112</f>
        <v>0</v>
      </c>
      <c r="AH113" s="71">
        <v>100</v>
      </c>
      <c r="AI113" s="73"/>
      <c r="AJ113" s="38"/>
      <c r="AK113" s="133">
        <f>AJ112-AK112</f>
        <v>0</v>
      </c>
      <c r="AL113" s="40">
        <f>AG112-AG120</f>
        <v>4</v>
      </c>
      <c r="AN113" s="40" t="s">
        <v>27</v>
      </c>
      <c r="AO113" s="71">
        <v>100</v>
      </c>
      <c r="AP113" s="73"/>
      <c r="AQ113" s="69"/>
      <c r="AR113" s="132">
        <f>AQ112-AR112</f>
        <v>2</v>
      </c>
      <c r="AS113" s="69"/>
      <c r="AT113" s="132">
        <f>AS112-AT112</f>
        <v>0</v>
      </c>
      <c r="AU113" s="71">
        <v>200</v>
      </c>
      <c r="AV113" s="73"/>
      <c r="AW113" s="38"/>
      <c r="AX113" s="132">
        <f>AW112-AX112</f>
        <v>0</v>
      </c>
      <c r="AY113" s="40">
        <f>AT112-AT120</f>
        <v>4</v>
      </c>
      <c r="BA113" s="40" t="s">
        <v>27</v>
      </c>
      <c r="BB113" s="71">
        <v>100</v>
      </c>
      <c r="BC113" s="73"/>
      <c r="BD113" s="69"/>
      <c r="BE113" s="132">
        <f>BD112-BE112</f>
        <v>2</v>
      </c>
      <c r="BF113" s="69"/>
      <c r="BG113" s="132">
        <f>BF112-BG112</f>
        <v>0</v>
      </c>
      <c r="BH113" s="71">
        <v>200</v>
      </c>
      <c r="BI113" s="73"/>
      <c r="BJ113" s="38"/>
      <c r="BK113" s="132">
        <f>BJ112-BK112</f>
        <v>0</v>
      </c>
      <c r="BL113" s="40">
        <f>BG112-BG120</f>
        <v>4</v>
      </c>
    </row>
    <row r="114" spans="1:64" ht="14.5" x14ac:dyDescent="0.35">
      <c r="A114" s="26"/>
      <c r="B114" s="31">
        <f>L115+C$86</f>
        <v>4</v>
      </c>
      <c r="C114" s="61">
        <v>9</v>
      </c>
      <c r="D114" s="31">
        <f>L115+E$86</f>
        <v>2</v>
      </c>
      <c r="E114" s="63">
        <v>2</v>
      </c>
      <c r="F114" s="58"/>
      <c r="G114" s="59">
        <v>3</v>
      </c>
      <c r="H114" s="31">
        <f>L115+I$86</f>
        <v>7</v>
      </c>
      <c r="I114" s="61">
        <v>7</v>
      </c>
      <c r="J114" s="31">
        <f>L115+K$86</f>
        <v>4</v>
      </c>
      <c r="K114" s="32">
        <v>5</v>
      </c>
      <c r="L114" s="26"/>
      <c r="N114" s="26"/>
      <c r="O114" s="31">
        <f>Y115+P$120</f>
        <v>4</v>
      </c>
      <c r="P114" s="61">
        <v>9</v>
      </c>
      <c r="Q114" s="31">
        <f>Y115+R$120</f>
        <v>2</v>
      </c>
      <c r="R114" s="63">
        <v>2</v>
      </c>
      <c r="S114" s="58"/>
      <c r="T114" s="59">
        <v>3</v>
      </c>
      <c r="U114" s="31">
        <f>Y115+V$120</f>
        <v>7</v>
      </c>
      <c r="V114" s="61">
        <v>7</v>
      </c>
      <c r="W114" s="31">
        <f>Y115+X$120</f>
        <v>4</v>
      </c>
      <c r="X114" s="32">
        <v>5</v>
      </c>
      <c r="Y114" s="26"/>
      <c r="AA114" s="26"/>
      <c r="AB114" s="31">
        <f>AL115+AC$120</f>
        <v>4</v>
      </c>
      <c r="AC114" s="61">
        <v>9</v>
      </c>
      <c r="AD114" s="58"/>
      <c r="AE114" s="59">
        <v>2</v>
      </c>
      <c r="AF114" s="58"/>
      <c r="AG114" s="59">
        <v>3</v>
      </c>
      <c r="AH114" s="31">
        <f>AL115+AI$120</f>
        <v>7</v>
      </c>
      <c r="AI114" s="61">
        <v>7</v>
      </c>
      <c r="AJ114" s="31">
        <f>AL115+AK$120</f>
        <v>4</v>
      </c>
      <c r="AK114" s="32">
        <v>5</v>
      </c>
      <c r="AL114" s="26"/>
      <c r="AN114" s="26"/>
      <c r="AO114" s="31">
        <f>AY115+AP$120</f>
        <v>4</v>
      </c>
      <c r="AP114" s="61">
        <v>9</v>
      </c>
      <c r="AQ114" s="58"/>
      <c r="AR114" s="59">
        <v>2</v>
      </c>
      <c r="AS114" s="58"/>
      <c r="AT114" s="59">
        <v>3</v>
      </c>
      <c r="AU114" s="31">
        <f>AY115+AV$120</f>
        <v>7</v>
      </c>
      <c r="AV114" s="61">
        <v>7</v>
      </c>
      <c r="AW114" s="31">
        <f>AY115+AX$120</f>
        <v>4</v>
      </c>
      <c r="AX114" s="32">
        <v>5</v>
      </c>
      <c r="AY114" s="26"/>
      <c r="BA114" s="26"/>
      <c r="BB114" s="31">
        <f>BL115+BC$120</f>
        <v>4</v>
      </c>
      <c r="BC114" s="61">
        <v>9</v>
      </c>
      <c r="BD114" s="31">
        <f>BL115+BE$120</f>
        <v>2</v>
      </c>
      <c r="BE114" s="61">
        <v>2</v>
      </c>
      <c r="BF114" s="58"/>
      <c r="BG114" s="59">
        <v>3</v>
      </c>
      <c r="BH114" s="31">
        <f>BL115+BI$120</f>
        <v>7</v>
      </c>
      <c r="BI114" s="61">
        <v>7</v>
      </c>
      <c r="BJ114" s="31">
        <f>BL115+BK$120</f>
        <v>4</v>
      </c>
      <c r="BK114" s="32">
        <v>5</v>
      </c>
      <c r="BL114" s="26"/>
    </row>
    <row r="115" spans="1:64" ht="14.5" x14ac:dyDescent="0.35">
      <c r="A115" s="33" t="s">
        <v>28</v>
      </c>
      <c r="B115" s="67"/>
      <c r="C115" s="133">
        <f>B114-C114</f>
        <v>-5</v>
      </c>
      <c r="D115" s="67"/>
      <c r="E115" s="133">
        <f>D114-E114</f>
        <v>0</v>
      </c>
      <c r="F115" s="71">
        <v>200</v>
      </c>
      <c r="G115" s="73"/>
      <c r="H115" s="69"/>
      <c r="I115" s="133">
        <f>H114-I114</f>
        <v>0</v>
      </c>
      <c r="J115" s="38"/>
      <c r="K115" s="133">
        <f>J114-K114</f>
        <v>-1</v>
      </c>
      <c r="L115" s="40">
        <f>I114-I120</f>
        <v>2</v>
      </c>
      <c r="N115" s="33" t="s">
        <v>28</v>
      </c>
      <c r="O115" s="69"/>
      <c r="P115" s="133">
        <f>O114-P114</f>
        <v>-5</v>
      </c>
      <c r="Q115" s="67"/>
      <c r="R115" s="133">
        <f>Q114-R114</f>
        <v>0</v>
      </c>
      <c r="S115" s="71">
        <v>200</v>
      </c>
      <c r="T115" s="73"/>
      <c r="U115" s="69"/>
      <c r="V115" s="133">
        <f>U114-V114</f>
        <v>0</v>
      </c>
      <c r="W115" s="38"/>
      <c r="X115" s="133">
        <f>W114-X114</f>
        <v>-1</v>
      </c>
      <c r="Y115" s="40">
        <f>V114-V120</f>
        <v>2</v>
      </c>
      <c r="AA115" s="33" t="s">
        <v>28</v>
      </c>
      <c r="AB115" s="69"/>
      <c r="AC115" s="133">
        <f>AB114-AC114</f>
        <v>-5</v>
      </c>
      <c r="AD115" s="71">
        <v>100</v>
      </c>
      <c r="AE115" s="73"/>
      <c r="AF115" s="71">
        <v>100</v>
      </c>
      <c r="AG115" s="73"/>
      <c r="AH115" s="69"/>
      <c r="AI115" s="133">
        <f>AH114-AI114</f>
        <v>0</v>
      </c>
      <c r="AJ115" s="38"/>
      <c r="AK115" s="133">
        <f>AJ114-AK114</f>
        <v>-1</v>
      </c>
      <c r="AL115" s="40">
        <f>AI114-AI120</f>
        <v>2</v>
      </c>
      <c r="AN115" s="33" t="s">
        <v>28</v>
      </c>
      <c r="AO115" s="69"/>
      <c r="AP115" s="133">
        <f>AO114-AP114</f>
        <v>-5</v>
      </c>
      <c r="AQ115" s="71">
        <v>100</v>
      </c>
      <c r="AR115" s="73"/>
      <c r="AS115" s="71">
        <v>100</v>
      </c>
      <c r="AT115" s="73"/>
      <c r="AU115" s="69"/>
      <c r="AV115" s="132">
        <f>AU114-AV114</f>
        <v>0</v>
      </c>
      <c r="AW115" s="38"/>
      <c r="AX115" s="133">
        <f>AW114-AX114</f>
        <v>-1</v>
      </c>
      <c r="AY115" s="40">
        <f>AV114-AV120</f>
        <v>2</v>
      </c>
      <c r="BA115" s="33" t="s">
        <v>28</v>
      </c>
      <c r="BB115" s="69"/>
      <c r="BC115" s="133">
        <f>BB114-BC114</f>
        <v>-5</v>
      </c>
      <c r="BD115" s="69"/>
      <c r="BE115" s="132">
        <f>BD114-BE114</f>
        <v>0</v>
      </c>
      <c r="BF115" s="71">
        <v>200</v>
      </c>
      <c r="BG115" s="73"/>
      <c r="BH115" s="69"/>
      <c r="BI115" s="132">
        <f>BH114-BI114</f>
        <v>0</v>
      </c>
      <c r="BJ115" s="38"/>
      <c r="BK115" s="133">
        <f>BJ114-BK114</f>
        <v>-1</v>
      </c>
      <c r="BL115" s="40">
        <f>BI114-BI120</f>
        <v>2</v>
      </c>
    </row>
    <row r="116" spans="1:64" ht="14.5" x14ac:dyDescent="0.35">
      <c r="A116" s="31"/>
      <c r="B116" s="31">
        <f>L117+C$86</f>
        <v>7</v>
      </c>
      <c r="C116" s="63">
        <v>7</v>
      </c>
      <c r="D116" s="58"/>
      <c r="E116" s="59">
        <v>3</v>
      </c>
      <c r="F116" s="31">
        <f>L117+G$86</f>
        <v>5</v>
      </c>
      <c r="G116" s="61">
        <v>5</v>
      </c>
      <c r="H116" s="31">
        <f>L117+I$86</f>
        <v>10</v>
      </c>
      <c r="I116" s="61">
        <v>8</v>
      </c>
      <c r="J116" s="31">
        <f>L117+K$86</f>
        <v>7</v>
      </c>
      <c r="K116" s="63">
        <v>7</v>
      </c>
      <c r="L116" s="26"/>
      <c r="N116" s="31"/>
      <c r="O116" s="31">
        <f>Y117+P$120</f>
        <v>7</v>
      </c>
      <c r="P116" s="63">
        <v>7</v>
      </c>
      <c r="Q116" s="58"/>
      <c r="R116" s="59">
        <v>3</v>
      </c>
      <c r="S116" s="58"/>
      <c r="T116" s="59">
        <v>5</v>
      </c>
      <c r="U116" s="31">
        <f>Y117+V$120</f>
        <v>10</v>
      </c>
      <c r="V116" s="61">
        <v>8</v>
      </c>
      <c r="W116" s="31">
        <f>Y117+X$120</f>
        <v>7</v>
      </c>
      <c r="X116" s="63">
        <v>7</v>
      </c>
      <c r="Y116" s="26"/>
      <c r="AA116" s="31"/>
      <c r="AB116" s="31">
        <f>AL117+AC$120</f>
        <v>7</v>
      </c>
      <c r="AC116" s="63">
        <v>7</v>
      </c>
      <c r="AD116" s="58"/>
      <c r="AE116" s="59">
        <v>3</v>
      </c>
      <c r="AF116" s="58"/>
      <c r="AG116" s="59">
        <v>5</v>
      </c>
      <c r="AH116" s="31">
        <f>AL117+AI$120</f>
        <v>10</v>
      </c>
      <c r="AI116" s="61">
        <v>8</v>
      </c>
      <c r="AJ116" s="31">
        <f>AL117+AK$120</f>
        <v>7</v>
      </c>
      <c r="AK116" s="63">
        <v>7</v>
      </c>
      <c r="AL116" s="26"/>
      <c r="AN116" s="31"/>
      <c r="AO116" s="31">
        <f>AY117+AP$120</f>
        <v>7</v>
      </c>
      <c r="AP116" s="63">
        <v>7</v>
      </c>
      <c r="AQ116" s="58"/>
      <c r="AR116" s="59">
        <v>3</v>
      </c>
      <c r="AS116" s="58"/>
      <c r="AT116" s="59">
        <v>5</v>
      </c>
      <c r="AU116" s="31">
        <f>AY117+AV$120</f>
        <v>10</v>
      </c>
      <c r="AV116" s="61">
        <v>8</v>
      </c>
      <c r="AW116" s="31">
        <f>AY117+AX$120</f>
        <v>7</v>
      </c>
      <c r="AX116" s="63">
        <v>7</v>
      </c>
      <c r="AY116" s="26"/>
      <c r="BA116" s="31"/>
      <c r="BB116" s="31">
        <f>BL117+BC$120</f>
        <v>7</v>
      </c>
      <c r="BC116" s="63">
        <v>7</v>
      </c>
      <c r="BD116" s="58"/>
      <c r="BE116" s="59">
        <v>3</v>
      </c>
      <c r="BF116" s="31">
        <f>BL117+BG$120</f>
        <v>5</v>
      </c>
      <c r="BG116" s="61">
        <v>5</v>
      </c>
      <c r="BH116" s="31">
        <f>BL117+BI$120</f>
        <v>10</v>
      </c>
      <c r="BI116" s="61">
        <v>8</v>
      </c>
      <c r="BJ116" s="31">
        <f>BL117+BK$120</f>
        <v>7</v>
      </c>
      <c r="BK116" s="63">
        <v>7</v>
      </c>
      <c r="BL116" s="26"/>
    </row>
    <row r="117" spans="1:64" ht="14.5" x14ac:dyDescent="0.35">
      <c r="A117" s="41" t="s">
        <v>41</v>
      </c>
      <c r="B117" s="69"/>
      <c r="C117" s="133">
        <f>B116-C116</f>
        <v>0</v>
      </c>
      <c r="D117" s="71">
        <v>200</v>
      </c>
      <c r="E117" s="73"/>
      <c r="F117" s="69"/>
      <c r="G117" s="133">
        <f>F116-G116</f>
        <v>0</v>
      </c>
      <c r="H117" s="69"/>
      <c r="I117" s="132">
        <f>H116-I116</f>
        <v>2</v>
      </c>
      <c r="J117" s="69"/>
      <c r="K117" s="133">
        <f>J116-K116</f>
        <v>0</v>
      </c>
      <c r="L117" s="40">
        <f>G116-G120</f>
        <v>5</v>
      </c>
      <c r="N117" s="41" t="s">
        <v>41</v>
      </c>
      <c r="O117" s="69"/>
      <c r="P117" s="133">
        <f>O116-P116</f>
        <v>0</v>
      </c>
      <c r="Q117" s="71">
        <v>100</v>
      </c>
      <c r="R117" s="73"/>
      <c r="S117" s="71">
        <v>100</v>
      </c>
      <c r="T117" s="73"/>
      <c r="U117" s="69"/>
      <c r="V117" s="132">
        <f>U116-V116</f>
        <v>2</v>
      </c>
      <c r="W117" s="69"/>
      <c r="X117" s="133">
        <f>W116-X116</f>
        <v>0</v>
      </c>
      <c r="Y117" s="40">
        <f>T116-T120</f>
        <v>5</v>
      </c>
      <c r="AA117" s="41" t="s">
        <v>41</v>
      </c>
      <c r="AB117" s="69"/>
      <c r="AC117" s="133">
        <f>AB116-AC116</f>
        <v>0</v>
      </c>
      <c r="AD117" s="71">
        <v>100</v>
      </c>
      <c r="AE117" s="73"/>
      <c r="AF117" s="71">
        <v>100</v>
      </c>
      <c r="AG117" s="73"/>
      <c r="AH117" s="69"/>
      <c r="AI117" s="132">
        <f>AH116-AI116</f>
        <v>2</v>
      </c>
      <c r="AJ117" s="69"/>
      <c r="AK117" s="133">
        <f>AJ116-AK116</f>
        <v>0</v>
      </c>
      <c r="AL117" s="40">
        <f>AG116-AG120</f>
        <v>5</v>
      </c>
      <c r="AN117" s="41" t="s">
        <v>41</v>
      </c>
      <c r="AO117" s="69"/>
      <c r="AP117" s="132">
        <f>AO116-AP116</f>
        <v>0</v>
      </c>
      <c r="AQ117" s="71">
        <v>100</v>
      </c>
      <c r="AR117" s="73"/>
      <c r="AS117" s="71">
        <v>100</v>
      </c>
      <c r="AT117" s="73"/>
      <c r="AU117" s="69"/>
      <c r="AV117" s="132">
        <f>AU116-AV116</f>
        <v>2</v>
      </c>
      <c r="AW117" s="69"/>
      <c r="AX117" s="132">
        <f>AW116-AX116</f>
        <v>0</v>
      </c>
      <c r="AY117" s="40">
        <f>AT116-AT120</f>
        <v>5</v>
      </c>
      <c r="BA117" s="41" t="s">
        <v>41</v>
      </c>
      <c r="BB117" s="69"/>
      <c r="BC117" s="132">
        <f>BB116-BC116</f>
        <v>0</v>
      </c>
      <c r="BD117" s="71">
        <v>200</v>
      </c>
      <c r="BE117" s="73"/>
      <c r="BF117" s="69"/>
      <c r="BG117" s="132">
        <f>BF116-BG116</f>
        <v>0</v>
      </c>
      <c r="BH117" s="69"/>
      <c r="BI117" s="132">
        <f>BH116-BI116</f>
        <v>2</v>
      </c>
      <c r="BJ117" s="69"/>
      <c r="BK117" s="132">
        <f>BJ116-BK116</f>
        <v>0</v>
      </c>
      <c r="BL117" s="40">
        <f>BG116-BG120</f>
        <v>5</v>
      </c>
    </row>
    <row r="118" spans="1:64" ht="14.5" x14ac:dyDescent="0.35">
      <c r="A118" s="26"/>
      <c r="B118" s="31">
        <f>L119+C$86</f>
        <v>4</v>
      </c>
      <c r="C118" s="32">
        <v>3</v>
      </c>
      <c r="D118" s="31">
        <f>L119+E$86</f>
        <v>2</v>
      </c>
      <c r="E118" s="32">
        <v>2</v>
      </c>
      <c r="F118" s="31">
        <f>L119+G$86</f>
        <v>2</v>
      </c>
      <c r="G118" s="32">
        <v>4</v>
      </c>
      <c r="H118" s="58"/>
      <c r="I118" s="60">
        <v>2</v>
      </c>
      <c r="J118" s="31">
        <f>L119+K$86</f>
        <v>4</v>
      </c>
      <c r="K118" s="32">
        <v>3</v>
      </c>
      <c r="L118" s="26"/>
      <c r="N118" s="26"/>
      <c r="O118" s="31">
        <f>Y119+P$120</f>
        <v>4</v>
      </c>
      <c r="P118" s="32">
        <v>3</v>
      </c>
      <c r="Q118" s="31">
        <f>Y119+R$120</f>
        <v>2</v>
      </c>
      <c r="R118" s="32">
        <v>2</v>
      </c>
      <c r="S118" s="31">
        <f>Y119+T$120</f>
        <v>2</v>
      </c>
      <c r="T118" s="32">
        <v>4</v>
      </c>
      <c r="U118" s="58"/>
      <c r="V118" s="60">
        <v>2</v>
      </c>
      <c r="W118" s="31">
        <f>Y119+X$120</f>
        <v>4</v>
      </c>
      <c r="X118" s="32">
        <v>3</v>
      </c>
      <c r="Y118" s="26"/>
      <c r="AA118" s="26"/>
      <c r="AB118" s="31">
        <f>AL119+AC$120</f>
        <v>4</v>
      </c>
      <c r="AC118" s="32">
        <v>3</v>
      </c>
      <c r="AD118" s="31">
        <f>AL119+AE$120</f>
        <v>2</v>
      </c>
      <c r="AE118" s="32">
        <v>2</v>
      </c>
      <c r="AF118" s="31">
        <f>AL119+AG$120</f>
        <v>2</v>
      </c>
      <c r="AG118" s="32">
        <v>4</v>
      </c>
      <c r="AH118" s="58"/>
      <c r="AI118" s="60">
        <v>2</v>
      </c>
      <c r="AJ118" s="31">
        <f>AL119+AK$120</f>
        <v>4</v>
      </c>
      <c r="AK118" s="32">
        <v>3</v>
      </c>
      <c r="AL118" s="26"/>
      <c r="AN118" s="26"/>
      <c r="AO118" s="58"/>
      <c r="AP118" s="59">
        <v>3</v>
      </c>
      <c r="AQ118" s="31">
        <f>AY119+AR$120</f>
        <v>2</v>
      </c>
      <c r="AR118" s="32">
        <v>2</v>
      </c>
      <c r="AS118" s="31">
        <f>AY119+AT$120</f>
        <v>2</v>
      </c>
      <c r="AT118" s="32">
        <v>4</v>
      </c>
      <c r="AU118" s="31">
        <f>AY119+AV$120</f>
        <v>7</v>
      </c>
      <c r="AV118" s="61">
        <v>2</v>
      </c>
      <c r="AW118" s="31">
        <f>AY119+AX$120</f>
        <v>4</v>
      </c>
      <c r="AX118" s="32">
        <v>3</v>
      </c>
      <c r="AY118" s="26"/>
      <c r="BA118" s="26"/>
      <c r="BB118" s="58"/>
      <c r="BC118" s="59">
        <v>3</v>
      </c>
      <c r="BD118" s="31">
        <f>BL119+BE$120</f>
        <v>2</v>
      </c>
      <c r="BE118" s="32">
        <v>2</v>
      </c>
      <c r="BF118" s="31">
        <f>BL119+BG$120</f>
        <v>2</v>
      </c>
      <c r="BG118" s="32">
        <v>4</v>
      </c>
      <c r="BH118" s="31">
        <f>BL119+BI$120</f>
        <v>7</v>
      </c>
      <c r="BI118" s="61">
        <v>2</v>
      </c>
      <c r="BJ118" s="31">
        <f>BL119+BK$120</f>
        <v>4</v>
      </c>
      <c r="BK118" s="32">
        <v>3</v>
      </c>
      <c r="BL118" s="26"/>
    </row>
    <row r="119" spans="1:64" ht="14.5" x14ac:dyDescent="0.35">
      <c r="A119" s="40" t="s">
        <v>45</v>
      </c>
      <c r="B119" s="41"/>
      <c r="C119" s="132">
        <f>B118-C118</f>
        <v>1</v>
      </c>
      <c r="D119" s="41"/>
      <c r="E119" s="133">
        <f>D118-E118</f>
        <v>0</v>
      </c>
      <c r="F119" s="41"/>
      <c r="G119" s="133">
        <f>F118-G118</f>
        <v>-2</v>
      </c>
      <c r="H119" s="71">
        <v>100</v>
      </c>
      <c r="I119" s="72"/>
      <c r="J119"/>
      <c r="K119" s="132">
        <f>J118-K118</f>
        <v>1</v>
      </c>
      <c r="L119" s="40">
        <f>E118-E120</f>
        <v>2</v>
      </c>
      <c r="N119" s="40" t="s">
        <v>45</v>
      </c>
      <c r="O119" s="41"/>
      <c r="P119" s="132">
        <f>O118-P118</f>
        <v>1</v>
      </c>
      <c r="Q119" s="41"/>
      <c r="R119" s="133">
        <f>Q118-R118</f>
        <v>0</v>
      </c>
      <c r="S119" s="41"/>
      <c r="T119" s="133">
        <f>S118-T118</f>
        <v>-2</v>
      </c>
      <c r="U119" s="71">
        <v>100</v>
      </c>
      <c r="V119" s="72"/>
      <c r="W119"/>
      <c r="X119" s="132">
        <f>W118-X118</f>
        <v>1</v>
      </c>
      <c r="Y119" s="40">
        <f>R118-R120</f>
        <v>2</v>
      </c>
      <c r="AA119" s="40" t="s">
        <v>45</v>
      </c>
      <c r="AB119" s="41"/>
      <c r="AC119" s="132">
        <f>AB118-AC118</f>
        <v>1</v>
      </c>
      <c r="AD119" s="41"/>
      <c r="AE119" s="133">
        <f>AD118-AE118</f>
        <v>0</v>
      </c>
      <c r="AF119" s="41"/>
      <c r="AG119" s="133">
        <f>AF118-AG118</f>
        <v>-2</v>
      </c>
      <c r="AH119" s="71">
        <v>100</v>
      </c>
      <c r="AI119" s="72"/>
      <c r="AJ119"/>
      <c r="AK119" s="132">
        <f>AJ118-AK118</f>
        <v>1</v>
      </c>
      <c r="AL119" s="40">
        <f>AE118-AE120</f>
        <v>2</v>
      </c>
      <c r="AN119" s="40" t="s">
        <v>45</v>
      </c>
      <c r="AO119" s="71">
        <v>100</v>
      </c>
      <c r="AP119" s="73"/>
      <c r="AQ119" s="41"/>
      <c r="AR119" s="132">
        <f>AQ118-AR118</f>
        <v>0</v>
      </c>
      <c r="AS119" s="41"/>
      <c r="AT119" s="133">
        <f>AS118-AT118</f>
        <v>-2</v>
      </c>
      <c r="AU119" s="69"/>
      <c r="AV119" s="132">
        <f>AU118-AV118</f>
        <v>5</v>
      </c>
      <c r="AW119"/>
      <c r="AX119" s="132">
        <f>AW118-AX118</f>
        <v>1</v>
      </c>
      <c r="AY119" s="40">
        <f>AR118-AR120</f>
        <v>2</v>
      </c>
      <c r="BA119" s="40" t="s">
        <v>45</v>
      </c>
      <c r="BB119" s="71">
        <v>100</v>
      </c>
      <c r="BC119" s="73"/>
      <c r="BD119" s="41"/>
      <c r="BE119" s="132">
        <f>BD118-BE118</f>
        <v>0</v>
      </c>
      <c r="BF119" s="41"/>
      <c r="BG119" s="133">
        <f>BF118-BG118</f>
        <v>-2</v>
      </c>
      <c r="BH119" s="69"/>
      <c r="BI119" s="132">
        <f>BH118-BI118</f>
        <v>5</v>
      </c>
      <c r="BJ119"/>
      <c r="BK119" s="132">
        <f>BJ118-BK118</f>
        <v>1</v>
      </c>
      <c r="BL119" s="40">
        <f>BE118-BE120</f>
        <v>2</v>
      </c>
    </row>
    <row r="120" spans="1:64" ht="14.5" x14ac:dyDescent="0.35">
      <c r="A120" s="41" t="s">
        <v>76</v>
      </c>
      <c r="B120" s="41"/>
      <c r="C120" s="46">
        <f>C116-L117</f>
        <v>2</v>
      </c>
      <c r="D120" s="42"/>
      <c r="E120" s="42">
        <f>E114-L115</f>
        <v>0</v>
      </c>
      <c r="F120" s="41"/>
      <c r="G120" s="46">
        <v>0</v>
      </c>
      <c r="H120" s="42"/>
      <c r="I120" s="42">
        <f>I110-L111</f>
        <v>5</v>
      </c>
      <c r="J120" s="23"/>
      <c r="K120" s="46">
        <f>K112-L113</f>
        <v>2</v>
      </c>
      <c r="L120" s="40">
        <f>SUMPRODUCT(B103:F107,B125:F129)</f>
        <v>3200</v>
      </c>
      <c r="N120" s="41" t="s">
        <v>76</v>
      </c>
      <c r="O120" s="41"/>
      <c r="P120" s="46">
        <f>P116-Y117</f>
        <v>2</v>
      </c>
      <c r="Q120" s="42"/>
      <c r="R120" s="42">
        <f>R114-Y115</f>
        <v>0</v>
      </c>
      <c r="S120" s="41"/>
      <c r="T120" s="46">
        <v>0</v>
      </c>
      <c r="U120" s="42"/>
      <c r="V120" s="42">
        <f>V110-Y111</f>
        <v>5</v>
      </c>
      <c r="W120" s="23"/>
      <c r="X120" s="46">
        <f>X112-Y113</f>
        <v>2</v>
      </c>
      <c r="Y120" s="40">
        <f>SUMPRODUCT(O103:S107,O125:S129)</f>
        <v>3500</v>
      </c>
      <c r="AA120" s="41" t="s">
        <v>76</v>
      </c>
      <c r="AB120" s="41"/>
      <c r="AC120" s="46">
        <f>AC116-AL117</f>
        <v>2</v>
      </c>
      <c r="AD120" s="42"/>
      <c r="AE120" s="42">
        <f>AE114-AL115</f>
        <v>0</v>
      </c>
      <c r="AF120" s="41"/>
      <c r="AG120" s="46">
        <v>0</v>
      </c>
      <c r="AH120" s="42"/>
      <c r="AI120" s="42">
        <f>AI110-AL111</f>
        <v>5</v>
      </c>
      <c r="AJ120" s="23"/>
      <c r="AK120" s="46">
        <f>AK112-AL113</f>
        <v>2</v>
      </c>
      <c r="AL120" s="40">
        <f>SUMPRODUCT(AB103:AF107,AB125:AF129)</f>
        <v>3300</v>
      </c>
      <c r="AN120" s="41" t="s">
        <v>76</v>
      </c>
      <c r="AO120" s="41"/>
      <c r="AP120" s="46">
        <f>AP116-AY117</f>
        <v>2</v>
      </c>
      <c r="AQ120" s="42"/>
      <c r="AR120" s="42">
        <f>AR114-AY115</f>
        <v>0</v>
      </c>
      <c r="AS120" s="41"/>
      <c r="AT120" s="46">
        <v>0</v>
      </c>
      <c r="AU120" s="42"/>
      <c r="AV120" s="42">
        <f>AV110-AY111</f>
        <v>5</v>
      </c>
      <c r="AW120" s="23"/>
      <c r="AX120" s="46">
        <f>AX112-AY113</f>
        <v>2</v>
      </c>
      <c r="AY120" s="40">
        <f>SUMPRODUCT(AO103:AS107,AO125:AS129)</f>
        <v>3200</v>
      </c>
      <c r="BA120" s="41" t="s">
        <v>76</v>
      </c>
      <c r="BB120" s="41"/>
      <c r="BC120" s="46">
        <f>BC116-BL117</f>
        <v>2</v>
      </c>
      <c r="BD120" s="42"/>
      <c r="BE120" s="42">
        <f>BE114-BL115</f>
        <v>0</v>
      </c>
      <c r="BF120" s="41"/>
      <c r="BG120" s="46">
        <v>0</v>
      </c>
      <c r="BH120" s="42"/>
      <c r="BI120" s="42">
        <f>BI110-BL111</f>
        <v>5</v>
      </c>
      <c r="BJ120" s="23"/>
      <c r="BK120" s="46">
        <f>BK112-BL113</f>
        <v>2</v>
      </c>
      <c r="BL120" s="40">
        <f>SUMPRODUCT(BB103:BF107,BB125:BF129)</f>
        <v>3100</v>
      </c>
    </row>
    <row r="121" spans="1:64" ht="14.5" x14ac:dyDescent="0.35"/>
    <row r="122" spans="1:64" ht="14.5" x14ac:dyDescent="0.35">
      <c r="A122"/>
      <c r="B122"/>
      <c r="C122"/>
      <c r="D122"/>
      <c r="E122"/>
      <c r="F122"/>
      <c r="G122"/>
      <c r="H122"/>
      <c r="I122"/>
      <c r="J122"/>
      <c r="K122"/>
      <c r="L122"/>
      <c r="N122"/>
      <c r="O122"/>
      <c r="P122"/>
      <c r="Q122"/>
      <c r="R122"/>
      <c r="S122"/>
      <c r="T122"/>
      <c r="U122"/>
      <c r="V122"/>
      <c r="W122"/>
      <c r="X122"/>
      <c r="Y122"/>
      <c r="AA122"/>
      <c r="AB122"/>
      <c r="AC122"/>
      <c r="AD122"/>
      <c r="AE122"/>
      <c r="AF122"/>
      <c r="AG122"/>
      <c r="AH122"/>
      <c r="AI122"/>
      <c r="AJ122"/>
      <c r="AK122"/>
      <c r="AL122"/>
      <c r="AN122"/>
      <c r="AO122"/>
      <c r="AP122"/>
      <c r="AQ122"/>
      <c r="AR122"/>
      <c r="AS122"/>
      <c r="AT122"/>
      <c r="AU122"/>
      <c r="AV122"/>
      <c r="AW122"/>
      <c r="AX122"/>
      <c r="AY122"/>
      <c r="BA122"/>
      <c r="BB122"/>
      <c r="BC122"/>
      <c r="BD122"/>
      <c r="BE122"/>
      <c r="BF122"/>
      <c r="BG122"/>
      <c r="BH122"/>
      <c r="BI122"/>
      <c r="BJ122"/>
      <c r="BK122"/>
      <c r="BL122"/>
    </row>
    <row r="123" spans="1:64" ht="14.5" x14ac:dyDescent="0.35">
      <c r="A123"/>
      <c r="B123"/>
      <c r="C123"/>
      <c r="D123"/>
      <c r="E123"/>
      <c r="F123"/>
      <c r="G123"/>
      <c r="H123"/>
      <c r="I123"/>
      <c r="J123"/>
      <c r="K123"/>
      <c r="L123"/>
      <c r="N123"/>
      <c r="O123"/>
      <c r="P123"/>
      <c r="Q123"/>
      <c r="R123"/>
      <c r="S123"/>
      <c r="T123"/>
      <c r="U123"/>
      <c r="V123"/>
      <c r="W123"/>
      <c r="X123"/>
      <c r="Y123"/>
      <c r="AA123"/>
      <c r="AB123"/>
      <c r="AC123"/>
      <c r="AD123"/>
      <c r="AE123"/>
      <c r="AF123"/>
      <c r="AG123"/>
      <c r="AH123"/>
      <c r="AI123"/>
      <c r="AJ123"/>
      <c r="AK123"/>
      <c r="AL123"/>
      <c r="AN123"/>
      <c r="AO123"/>
      <c r="AP123"/>
      <c r="AQ123"/>
      <c r="AR123"/>
      <c r="AS123"/>
      <c r="AT123"/>
      <c r="AU123"/>
      <c r="AV123"/>
      <c r="AW123"/>
      <c r="AX123"/>
      <c r="AY123"/>
      <c r="BA123"/>
      <c r="BB123"/>
      <c r="BC123"/>
      <c r="BD123"/>
      <c r="BE123"/>
      <c r="BF123"/>
      <c r="BG123"/>
      <c r="BH123"/>
      <c r="BI123"/>
      <c r="BJ123"/>
      <c r="BK123"/>
      <c r="BL123"/>
    </row>
    <row r="124" spans="1:64" ht="14.5" x14ac:dyDescent="0.35">
      <c r="A124"/>
      <c r="B124"/>
      <c r="C124"/>
      <c r="D124"/>
      <c r="E124"/>
      <c r="F124"/>
      <c r="G124"/>
      <c r="H124"/>
      <c r="I124"/>
      <c r="J124"/>
      <c r="K124"/>
      <c r="L124"/>
      <c r="N124"/>
      <c r="O124"/>
      <c r="P124"/>
      <c r="Q124"/>
      <c r="R124"/>
      <c r="S124"/>
      <c r="T124"/>
      <c r="U124"/>
      <c r="V124"/>
      <c r="W124"/>
      <c r="X124"/>
      <c r="Y124"/>
      <c r="AA124"/>
      <c r="AB124"/>
      <c r="AC124"/>
      <c r="AD124"/>
      <c r="AE124"/>
      <c r="AF124"/>
      <c r="AG124"/>
      <c r="AH124"/>
      <c r="AI124"/>
      <c r="AJ124"/>
      <c r="AK124"/>
      <c r="AL124"/>
      <c r="AN124"/>
      <c r="AO124"/>
      <c r="AP124"/>
      <c r="AQ124"/>
      <c r="AR124"/>
      <c r="AS124"/>
      <c r="AT124"/>
      <c r="AU124"/>
      <c r="AV124"/>
      <c r="AW124"/>
      <c r="AX124"/>
      <c r="AY124"/>
      <c r="BA124"/>
      <c r="BB124"/>
      <c r="BC124"/>
      <c r="BD124"/>
      <c r="BE124"/>
      <c r="BF124"/>
      <c r="BG124"/>
      <c r="BH124"/>
      <c r="BI124"/>
      <c r="BJ124"/>
      <c r="BK124"/>
      <c r="BL124"/>
    </row>
    <row r="125" spans="1:64" ht="14.5" x14ac:dyDescent="0.35">
      <c r="A125"/>
      <c r="B125" s="56">
        <f>B111</f>
        <v>0</v>
      </c>
      <c r="C125" s="56">
        <f>D111</f>
        <v>0</v>
      </c>
      <c r="D125" s="56">
        <f>F111</f>
        <v>200</v>
      </c>
      <c r="E125" s="56">
        <f>H111</f>
        <v>0</v>
      </c>
      <c r="F125" s="56">
        <f>J111</f>
        <v>0</v>
      </c>
      <c r="G125"/>
      <c r="H125"/>
      <c r="I125"/>
      <c r="J125"/>
      <c r="K125"/>
      <c r="L125"/>
      <c r="N125"/>
      <c r="O125" s="56">
        <f>O111</f>
        <v>0</v>
      </c>
      <c r="P125" s="56">
        <f>Q111</f>
        <v>100</v>
      </c>
      <c r="Q125" s="56">
        <f>S111</f>
        <v>100</v>
      </c>
      <c r="R125" s="56">
        <f>U111</f>
        <v>0</v>
      </c>
      <c r="S125" s="56">
        <f>W111</f>
        <v>0</v>
      </c>
      <c r="T125"/>
      <c r="U125"/>
      <c r="V125"/>
      <c r="W125"/>
      <c r="X125"/>
      <c r="Y125"/>
      <c r="AA125"/>
      <c r="AB125" s="56">
        <f>AB111</f>
        <v>0</v>
      </c>
      <c r="AC125" s="56">
        <f>AD111</f>
        <v>0</v>
      </c>
      <c r="AD125" s="56">
        <f>AF111</f>
        <v>200</v>
      </c>
      <c r="AE125" s="56">
        <f>AH111</f>
        <v>0</v>
      </c>
      <c r="AF125" s="56">
        <f>AJ111</f>
        <v>0</v>
      </c>
      <c r="AG125"/>
      <c r="AH125"/>
      <c r="AI125"/>
      <c r="AJ125"/>
      <c r="AK125"/>
      <c r="AL125"/>
      <c r="AN125"/>
      <c r="AO125" s="56">
        <f>AO111</f>
        <v>0</v>
      </c>
      <c r="AP125" s="56">
        <f>AQ111</f>
        <v>0</v>
      </c>
      <c r="AQ125" s="56">
        <f>AS111</f>
        <v>200</v>
      </c>
      <c r="AR125" s="56">
        <f>AU111</f>
        <v>0</v>
      </c>
      <c r="AS125" s="56">
        <f>AW111</f>
        <v>0</v>
      </c>
      <c r="AT125"/>
      <c r="AU125"/>
      <c r="AV125"/>
      <c r="AW125"/>
      <c r="AX125"/>
      <c r="AY125"/>
      <c r="BA125"/>
      <c r="BB125" s="56">
        <f>BB111</f>
        <v>0</v>
      </c>
      <c r="BC125" s="56">
        <f>BD111</f>
        <v>0</v>
      </c>
      <c r="BD125" s="56">
        <f>BF111</f>
        <v>200</v>
      </c>
      <c r="BE125" s="56">
        <f>BH111</f>
        <v>0</v>
      </c>
      <c r="BF125" s="56">
        <f>BJ111</f>
        <v>0</v>
      </c>
      <c r="BG125"/>
      <c r="BH125"/>
      <c r="BI125"/>
      <c r="BJ125"/>
      <c r="BK125"/>
      <c r="BL125"/>
    </row>
    <row r="126" spans="1:64" ht="14.5" x14ac:dyDescent="0.35">
      <c r="A126" t="s">
        <v>36</v>
      </c>
      <c r="B126" s="56">
        <f>B113</f>
        <v>200</v>
      </c>
      <c r="C126" s="56">
        <f>D113</f>
        <v>0</v>
      </c>
      <c r="D126" s="56">
        <f>F113</f>
        <v>0</v>
      </c>
      <c r="E126" s="56">
        <f>H113</f>
        <v>100</v>
      </c>
      <c r="F126" s="56">
        <f>J113</f>
        <v>0</v>
      </c>
      <c r="G126"/>
      <c r="H126"/>
      <c r="I126"/>
      <c r="J126"/>
      <c r="K126"/>
      <c r="L126"/>
      <c r="N126" t="s">
        <v>36</v>
      </c>
      <c r="O126" s="56">
        <f>O113</f>
        <v>200</v>
      </c>
      <c r="P126" s="56">
        <f>Q113</f>
        <v>0</v>
      </c>
      <c r="Q126" s="56">
        <f>S113</f>
        <v>0</v>
      </c>
      <c r="R126" s="56">
        <f>U113</f>
        <v>100</v>
      </c>
      <c r="S126" s="56">
        <f>W113</f>
        <v>0</v>
      </c>
      <c r="T126"/>
      <c r="U126"/>
      <c r="V126"/>
      <c r="W126"/>
      <c r="X126"/>
      <c r="Y126"/>
      <c r="AA126" t="s">
        <v>36</v>
      </c>
      <c r="AB126" s="56">
        <f>AB113</f>
        <v>200</v>
      </c>
      <c r="AC126" s="56">
        <f>AD113</f>
        <v>0</v>
      </c>
      <c r="AD126" s="56">
        <f>AF113</f>
        <v>0</v>
      </c>
      <c r="AE126" s="56">
        <f>AH113</f>
        <v>100</v>
      </c>
      <c r="AF126" s="56">
        <f>AJ113</f>
        <v>0</v>
      </c>
      <c r="AG126"/>
      <c r="AH126"/>
      <c r="AI126"/>
      <c r="AJ126"/>
      <c r="AK126"/>
      <c r="AL126"/>
      <c r="AN126" t="s">
        <v>36</v>
      </c>
      <c r="AO126" s="56">
        <f>AO113</f>
        <v>100</v>
      </c>
      <c r="AP126" s="56">
        <f>AQ113</f>
        <v>0</v>
      </c>
      <c r="AQ126" s="56">
        <f>AS113</f>
        <v>0</v>
      </c>
      <c r="AR126" s="56">
        <f>AU113</f>
        <v>200</v>
      </c>
      <c r="AS126" s="56">
        <f>AW113</f>
        <v>0</v>
      </c>
      <c r="AT126"/>
      <c r="AU126"/>
      <c r="AV126"/>
      <c r="AW126"/>
      <c r="AX126"/>
      <c r="AY126"/>
      <c r="BA126" t="s">
        <v>36</v>
      </c>
      <c r="BB126" s="56">
        <f>BB113</f>
        <v>100</v>
      </c>
      <c r="BC126" s="56">
        <f>BD113</f>
        <v>0</v>
      </c>
      <c r="BD126" s="56">
        <f>BF113</f>
        <v>0</v>
      </c>
      <c r="BE126" s="56">
        <f>BH113</f>
        <v>200</v>
      </c>
      <c r="BF126" s="56">
        <f>BJ113</f>
        <v>0</v>
      </c>
      <c r="BG126"/>
      <c r="BH126"/>
      <c r="BI126"/>
      <c r="BJ126"/>
      <c r="BK126"/>
      <c r="BL126"/>
    </row>
    <row r="127" spans="1:64" ht="14.5" x14ac:dyDescent="0.35">
      <c r="A127"/>
      <c r="B127" s="56">
        <f>B115</f>
        <v>0</v>
      </c>
      <c r="C127" s="56">
        <f>D115</f>
        <v>0</v>
      </c>
      <c r="D127" s="56">
        <f>F115</f>
        <v>200</v>
      </c>
      <c r="E127" s="56">
        <f>H115</f>
        <v>0</v>
      </c>
      <c r="F127" s="56">
        <f>J115</f>
        <v>0</v>
      </c>
      <c r="G127"/>
      <c r="H127"/>
      <c r="I127"/>
      <c r="J127"/>
      <c r="K127"/>
      <c r="L127"/>
      <c r="N127"/>
      <c r="O127" s="56">
        <f>O115</f>
        <v>0</v>
      </c>
      <c r="P127" s="56">
        <f>Q115</f>
        <v>0</v>
      </c>
      <c r="Q127" s="56">
        <f>S115</f>
        <v>200</v>
      </c>
      <c r="R127" s="56">
        <f>U115</f>
        <v>0</v>
      </c>
      <c r="S127" s="56">
        <f>W115</f>
        <v>0</v>
      </c>
      <c r="T127"/>
      <c r="U127"/>
      <c r="V127"/>
      <c r="W127"/>
      <c r="X127"/>
      <c r="Y127"/>
      <c r="AA127"/>
      <c r="AB127" s="56">
        <f>AB115</f>
        <v>0</v>
      </c>
      <c r="AC127" s="56">
        <f>AD115</f>
        <v>100</v>
      </c>
      <c r="AD127" s="56">
        <f>AF115</f>
        <v>100</v>
      </c>
      <c r="AE127" s="56">
        <f>AH115</f>
        <v>0</v>
      </c>
      <c r="AF127" s="56">
        <f>AJ115</f>
        <v>0</v>
      </c>
      <c r="AG127"/>
      <c r="AH127"/>
      <c r="AI127"/>
      <c r="AJ127"/>
      <c r="AK127"/>
      <c r="AL127"/>
      <c r="AN127"/>
      <c r="AO127" s="56">
        <f>AO115</f>
        <v>0</v>
      </c>
      <c r="AP127" s="56">
        <f>AQ115</f>
        <v>100</v>
      </c>
      <c r="AQ127" s="56">
        <f>AS115</f>
        <v>100</v>
      </c>
      <c r="AR127" s="56">
        <f>AU115</f>
        <v>0</v>
      </c>
      <c r="AS127" s="56">
        <f>AW115</f>
        <v>0</v>
      </c>
      <c r="AT127"/>
      <c r="AU127"/>
      <c r="AV127"/>
      <c r="AW127"/>
      <c r="AX127"/>
      <c r="AY127"/>
      <c r="BA127"/>
      <c r="BB127" s="56">
        <f>BB115</f>
        <v>0</v>
      </c>
      <c r="BC127" s="56">
        <f>BD115</f>
        <v>0</v>
      </c>
      <c r="BD127" s="56">
        <f>BF115</f>
        <v>200</v>
      </c>
      <c r="BE127" s="56">
        <f>BH115</f>
        <v>0</v>
      </c>
      <c r="BF127" s="56">
        <f>BJ115</f>
        <v>0</v>
      </c>
      <c r="BG127"/>
      <c r="BH127"/>
      <c r="BI127"/>
      <c r="BJ127"/>
      <c r="BK127"/>
      <c r="BL127"/>
    </row>
    <row r="128" spans="1:64" ht="14.5" x14ac:dyDescent="0.35">
      <c r="A128"/>
      <c r="B128" s="56">
        <f>B117</f>
        <v>0</v>
      </c>
      <c r="C128" s="56">
        <f>D117</f>
        <v>200</v>
      </c>
      <c r="D128" s="56">
        <f>F117</f>
        <v>0</v>
      </c>
      <c r="E128" s="56">
        <f>H117</f>
        <v>0</v>
      </c>
      <c r="F128" s="56">
        <f>J117</f>
        <v>0</v>
      </c>
      <c r="G128"/>
      <c r="H128"/>
      <c r="I128"/>
      <c r="J128"/>
      <c r="K128"/>
      <c r="L128"/>
      <c r="N128"/>
      <c r="O128" s="56">
        <f>O117</f>
        <v>0</v>
      </c>
      <c r="P128" s="56">
        <f>Q117</f>
        <v>100</v>
      </c>
      <c r="Q128" s="56">
        <f>S117</f>
        <v>100</v>
      </c>
      <c r="R128" s="56">
        <f>U117</f>
        <v>0</v>
      </c>
      <c r="S128" s="56">
        <f>W117</f>
        <v>0</v>
      </c>
      <c r="T128"/>
      <c r="U128"/>
      <c r="V128"/>
      <c r="W128"/>
      <c r="X128"/>
      <c r="Y128"/>
      <c r="AA128"/>
      <c r="AB128" s="56">
        <f>AB117</f>
        <v>0</v>
      </c>
      <c r="AC128" s="56">
        <f>AD117</f>
        <v>100</v>
      </c>
      <c r="AD128" s="56">
        <f>AF117</f>
        <v>100</v>
      </c>
      <c r="AE128" s="56">
        <f>AH117</f>
        <v>0</v>
      </c>
      <c r="AF128" s="56">
        <f>AJ117</f>
        <v>0</v>
      </c>
      <c r="AG128"/>
      <c r="AH128"/>
      <c r="AI128"/>
      <c r="AJ128"/>
      <c r="AK128"/>
      <c r="AL128"/>
      <c r="AN128"/>
      <c r="AO128" s="56">
        <f>AO117</f>
        <v>0</v>
      </c>
      <c r="AP128" s="56">
        <f>AQ117</f>
        <v>100</v>
      </c>
      <c r="AQ128" s="56">
        <f>AS117</f>
        <v>100</v>
      </c>
      <c r="AR128" s="56">
        <f>AU117</f>
        <v>0</v>
      </c>
      <c r="AS128" s="56">
        <f>AW117</f>
        <v>0</v>
      </c>
      <c r="AT128"/>
      <c r="AU128"/>
      <c r="AV128"/>
      <c r="AW128"/>
      <c r="AX128"/>
      <c r="AY128"/>
      <c r="BA128"/>
      <c r="BB128" s="56">
        <f>BB117</f>
        <v>0</v>
      </c>
      <c r="BC128" s="56">
        <f>BD117</f>
        <v>200</v>
      </c>
      <c r="BD128" s="56">
        <f>BF117</f>
        <v>0</v>
      </c>
      <c r="BE128" s="56">
        <f>BH117</f>
        <v>0</v>
      </c>
      <c r="BF128" s="56">
        <f>BJ117</f>
        <v>0</v>
      </c>
      <c r="BG128"/>
      <c r="BH128"/>
      <c r="BI128"/>
      <c r="BJ128"/>
      <c r="BK128"/>
      <c r="BL128"/>
    </row>
    <row r="129" spans="1:64" ht="14.5" x14ac:dyDescent="0.35">
      <c r="A129"/>
      <c r="B129" s="56">
        <f>B119</f>
        <v>0</v>
      </c>
      <c r="C129" s="56">
        <f>D119</f>
        <v>0</v>
      </c>
      <c r="D129" s="56">
        <f>F119</f>
        <v>0</v>
      </c>
      <c r="E129" s="56">
        <f>H119</f>
        <v>100</v>
      </c>
      <c r="F129" s="56">
        <f>J119</f>
        <v>0</v>
      </c>
      <c r="G129"/>
      <c r="H129"/>
      <c r="I129"/>
      <c r="J129"/>
      <c r="K129"/>
      <c r="L129"/>
      <c r="N129"/>
      <c r="O129" s="56">
        <f>O119</f>
        <v>0</v>
      </c>
      <c r="P129" s="56">
        <f>Q119</f>
        <v>0</v>
      </c>
      <c r="Q129" s="56">
        <f>S119</f>
        <v>0</v>
      </c>
      <c r="R129" s="56">
        <f>U119</f>
        <v>100</v>
      </c>
      <c r="S129" s="56">
        <f>W119</f>
        <v>0</v>
      </c>
      <c r="T129"/>
      <c r="U129"/>
      <c r="V129"/>
      <c r="W129"/>
      <c r="X129"/>
      <c r="Y129"/>
      <c r="AA129"/>
      <c r="AB129" s="56">
        <f>AB119</f>
        <v>0</v>
      </c>
      <c r="AC129" s="56">
        <f>AD119</f>
        <v>0</v>
      </c>
      <c r="AD129" s="56">
        <f>AF119</f>
        <v>0</v>
      </c>
      <c r="AE129" s="56">
        <f>AH119</f>
        <v>100</v>
      </c>
      <c r="AF129" s="56">
        <f>AJ119</f>
        <v>0</v>
      </c>
      <c r="AG129"/>
      <c r="AH129"/>
      <c r="AI129"/>
      <c r="AJ129"/>
      <c r="AK129"/>
      <c r="AL129"/>
      <c r="AN129"/>
      <c r="AO129" s="56">
        <f>AO119</f>
        <v>100</v>
      </c>
      <c r="AP129" s="56">
        <f>AQ119</f>
        <v>0</v>
      </c>
      <c r="AQ129" s="56">
        <f>AS119</f>
        <v>0</v>
      </c>
      <c r="AR129" s="56">
        <f>AU119</f>
        <v>0</v>
      </c>
      <c r="AS129" s="56">
        <f>AW119</f>
        <v>0</v>
      </c>
      <c r="AT129"/>
      <c r="AU129"/>
      <c r="AV129"/>
      <c r="AW129"/>
      <c r="AX129"/>
      <c r="AY129"/>
      <c r="BA129"/>
      <c r="BB129" s="56">
        <f>BB119</f>
        <v>100</v>
      </c>
      <c r="BC129" s="56">
        <f>BD119</f>
        <v>0</v>
      </c>
      <c r="BD129" s="56">
        <f>BF119</f>
        <v>0</v>
      </c>
      <c r="BE129" s="56">
        <f>BH119</f>
        <v>0</v>
      </c>
      <c r="BF129" s="56">
        <f>BJ119</f>
        <v>0</v>
      </c>
      <c r="BG129"/>
      <c r="BH129"/>
      <c r="BI129"/>
      <c r="BJ129"/>
      <c r="BK129"/>
      <c r="BL129"/>
    </row>
    <row r="131" spans="1:64" ht="15.75" customHeight="1" x14ac:dyDescent="0.35">
      <c r="A131" s="98" t="s">
        <v>37</v>
      </c>
      <c r="B131" s="98" t="s">
        <v>80</v>
      </c>
    </row>
    <row r="132" spans="1:64" ht="14.5" x14ac:dyDescent="0.35"/>
    <row r="133" spans="1:64" ht="14.5" x14ac:dyDescent="0.35"/>
    <row r="134" spans="1:64" ht="14.5" x14ac:dyDescent="0.35"/>
    <row r="135" spans="1:64" ht="14.5" x14ac:dyDescent="0.35"/>
    <row r="136" spans="1:64" ht="14.5" x14ac:dyDescent="0.35"/>
    <row r="137" spans="1:64" ht="14.5" x14ac:dyDescent="0.35"/>
    <row r="138" spans="1:64" ht="14.5" x14ac:dyDescent="0.35"/>
    <row r="139" spans="1:64" ht="14.5" x14ac:dyDescent="0.35"/>
    <row r="140" spans="1:64" ht="14.5" x14ac:dyDescent="0.35"/>
    <row r="141" spans="1:64" ht="14.5" x14ac:dyDescent="0.35"/>
    <row r="142" spans="1:64" ht="14.5" x14ac:dyDescent="0.35"/>
    <row r="143" spans="1:64" ht="14.5" x14ac:dyDescent="0.35"/>
    <row r="144" spans="1:64" ht="14.5" x14ac:dyDescent="0.35"/>
    <row r="145" ht="14.5" x14ac:dyDescent="0.35"/>
    <row r="146" ht="14.5" x14ac:dyDescent="0.35"/>
    <row r="147" ht="14.5" x14ac:dyDescent="0.35"/>
    <row r="150" ht="14.5" x14ac:dyDescent="0.35"/>
    <row r="151" ht="14.5" x14ac:dyDescent="0.35"/>
    <row r="152" ht="14.5" x14ac:dyDescent="0.35"/>
    <row r="153" ht="14.5" x14ac:dyDescent="0.35"/>
    <row r="154" ht="14.5" x14ac:dyDescent="0.35"/>
    <row r="155" ht="14.5" x14ac:dyDescent="0.35"/>
    <row r="156" ht="14.5" x14ac:dyDescent="0.35"/>
    <row r="157" ht="14.5" x14ac:dyDescent="0.35"/>
    <row r="158" ht="14.5" x14ac:dyDescent="0.35"/>
    <row r="159" ht="14.5" x14ac:dyDescent="0.35"/>
    <row r="160" ht="14.5" x14ac:dyDescent="0.35"/>
    <row r="161" ht="14.5" x14ac:dyDescent="0.35"/>
  </sheetData>
  <mergeCells count="8">
    <mergeCell ref="H12:I12"/>
    <mergeCell ref="A13:A14"/>
    <mergeCell ref="A15:A16"/>
    <mergeCell ref="A17:A18"/>
    <mergeCell ref="A19:A20"/>
    <mergeCell ref="B12:C12"/>
    <mergeCell ref="D12:E12"/>
    <mergeCell ref="F12:G12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167"/>
  <sheetViews>
    <sheetView zoomScale="52" zoomScaleNormal="30" workbookViewId="0">
      <selection activeCell="K154" sqref="K154"/>
    </sheetView>
  </sheetViews>
  <sheetFormatPr defaultRowHeight="14.5" x14ac:dyDescent="0.35"/>
  <cols>
    <col min="1" max="1" width="9.36328125" customWidth="1"/>
  </cols>
  <sheetData>
    <row r="1" spans="1:21" x14ac:dyDescent="0.35">
      <c r="A1" s="134" t="s">
        <v>81</v>
      </c>
      <c r="B1" s="98"/>
      <c r="C1" s="98"/>
      <c r="D1" s="98"/>
      <c r="E1" s="98"/>
      <c r="F1" s="98"/>
      <c r="G1" s="98"/>
      <c r="H1" s="98"/>
      <c r="I1" s="98"/>
      <c r="J1" s="98"/>
      <c r="K1" s="98"/>
      <c r="L1" s="98"/>
      <c r="M1" s="98"/>
      <c r="N1" s="98"/>
    </row>
    <row r="2" spans="1:21" x14ac:dyDescent="0.35">
      <c r="A2" s="160" t="s">
        <v>143</v>
      </c>
      <c r="B2" s="98"/>
      <c r="C2" s="98"/>
      <c r="D2" s="98"/>
      <c r="E2" s="98"/>
      <c r="F2" s="98"/>
      <c r="G2" s="98"/>
      <c r="H2" s="98"/>
      <c r="I2" s="98"/>
      <c r="J2" s="98"/>
      <c r="K2" s="98"/>
      <c r="L2" s="98"/>
      <c r="M2" s="98"/>
      <c r="N2" s="98"/>
    </row>
    <row r="3" spans="1:21" x14ac:dyDescent="0.35">
      <c r="A3" s="134" t="s">
        <v>1</v>
      </c>
      <c r="B3" s="98"/>
      <c r="C3" s="98"/>
      <c r="D3" s="98"/>
      <c r="E3" s="98"/>
      <c r="F3" s="98"/>
      <c r="G3" s="98"/>
      <c r="H3" s="98"/>
      <c r="I3" s="98"/>
      <c r="J3" s="98"/>
      <c r="K3" s="98"/>
      <c r="L3" s="98"/>
      <c r="M3" s="98"/>
      <c r="N3" s="98"/>
    </row>
    <row r="4" spans="1:21" x14ac:dyDescent="0.35">
      <c r="A4" s="135"/>
      <c r="B4" s="135"/>
      <c r="C4" s="135"/>
      <c r="D4" s="135"/>
      <c r="E4" s="135"/>
      <c r="F4" s="135"/>
      <c r="G4" s="135"/>
      <c r="H4" s="98"/>
      <c r="I4" s="98"/>
      <c r="J4" s="98"/>
      <c r="K4" s="98"/>
      <c r="L4" s="98"/>
      <c r="M4" s="98"/>
      <c r="N4" s="98"/>
    </row>
    <row r="5" spans="1:21" x14ac:dyDescent="0.35">
      <c r="A5" s="135"/>
      <c r="B5" s="135"/>
      <c r="C5" s="135"/>
      <c r="D5" s="135"/>
      <c r="E5" s="135"/>
      <c r="F5" s="135"/>
      <c r="G5" s="135"/>
      <c r="H5" s="98"/>
      <c r="I5" s="98"/>
      <c r="J5" s="98"/>
      <c r="K5" s="98"/>
      <c r="L5" s="98"/>
      <c r="M5" s="98"/>
      <c r="N5" s="98"/>
      <c r="U5" s="150"/>
    </row>
    <row r="6" spans="1:21" x14ac:dyDescent="0.35">
      <c r="A6" s="135"/>
      <c r="B6" s="135"/>
      <c r="C6" s="135"/>
      <c r="D6" s="135"/>
      <c r="E6" s="135"/>
      <c r="F6" s="135"/>
      <c r="G6" s="135"/>
      <c r="H6" s="98"/>
      <c r="I6" s="98"/>
      <c r="J6" s="98"/>
      <c r="K6" s="98"/>
      <c r="L6" s="98"/>
      <c r="M6" s="98"/>
      <c r="N6" s="98"/>
    </row>
    <row r="7" spans="1:21" x14ac:dyDescent="0.35">
      <c r="A7" s="135"/>
      <c r="B7" s="135"/>
      <c r="C7" s="135"/>
      <c r="D7" s="135"/>
      <c r="E7" s="135"/>
      <c r="F7" s="135"/>
      <c r="G7" s="135"/>
      <c r="H7" s="98"/>
      <c r="I7" s="98"/>
      <c r="J7" s="98"/>
      <c r="K7" s="98"/>
      <c r="L7" s="98"/>
      <c r="M7" s="98"/>
      <c r="N7" s="98"/>
    </row>
    <row r="8" spans="1:21" x14ac:dyDescent="0.35">
      <c r="A8" s="135"/>
      <c r="B8" s="135"/>
      <c r="C8" s="135"/>
      <c r="D8" s="135"/>
      <c r="E8" s="135"/>
      <c r="F8" s="135"/>
      <c r="G8" s="135"/>
      <c r="H8" s="98"/>
      <c r="I8" s="98"/>
      <c r="J8" s="98"/>
      <c r="K8" s="98"/>
      <c r="L8" s="98"/>
      <c r="M8" s="98"/>
      <c r="N8" s="98"/>
    </row>
    <row r="9" spans="1:21" x14ac:dyDescent="0.35">
      <c r="A9" s="135"/>
      <c r="B9" s="135"/>
      <c r="C9" s="135"/>
      <c r="D9" s="135"/>
      <c r="E9" s="135"/>
      <c r="F9" s="135"/>
      <c r="G9" s="135"/>
      <c r="H9" s="98"/>
      <c r="I9" s="98"/>
      <c r="J9" s="98"/>
      <c r="K9" s="98"/>
      <c r="L9" s="98"/>
      <c r="M9" s="98"/>
      <c r="N9" s="98"/>
    </row>
    <row r="10" spans="1:21" x14ac:dyDescent="0.35">
      <c r="A10" s="135"/>
      <c r="B10" s="135"/>
      <c r="C10" s="135"/>
      <c r="D10" s="135"/>
      <c r="E10" s="135"/>
      <c r="F10" s="135"/>
      <c r="G10" s="135"/>
      <c r="H10" s="98"/>
      <c r="I10" s="98"/>
      <c r="J10" s="98"/>
      <c r="K10" s="98"/>
      <c r="L10" s="98"/>
      <c r="M10" s="98"/>
      <c r="N10" s="98"/>
    </row>
    <row r="11" spans="1:21" x14ac:dyDescent="0.35">
      <c r="A11" s="135"/>
      <c r="B11" s="135"/>
      <c r="C11" s="135"/>
      <c r="D11" s="135"/>
      <c r="E11" s="135"/>
      <c r="F11" s="135"/>
      <c r="G11" s="135"/>
      <c r="H11" s="98"/>
      <c r="I11" s="98"/>
      <c r="J11" s="98"/>
      <c r="K11" s="98"/>
      <c r="L11" s="98"/>
      <c r="M11" s="98"/>
      <c r="N11" s="98"/>
    </row>
    <row r="12" spans="1:21" x14ac:dyDescent="0.35">
      <c r="A12" s="135"/>
      <c r="B12" s="135"/>
      <c r="C12" s="135"/>
      <c r="D12" s="135"/>
      <c r="E12" s="135"/>
      <c r="F12" s="135"/>
      <c r="G12" s="135"/>
      <c r="H12" s="98"/>
      <c r="I12" s="98"/>
      <c r="J12" s="98"/>
      <c r="K12" s="98"/>
      <c r="L12" s="98"/>
      <c r="M12" s="98"/>
      <c r="N12" s="98"/>
    </row>
    <row r="13" spans="1:21" x14ac:dyDescent="0.35">
      <c r="A13" s="136" t="s">
        <v>82</v>
      </c>
      <c r="B13" s="135"/>
      <c r="C13" s="135"/>
      <c r="D13" s="135"/>
      <c r="E13" s="135"/>
      <c r="F13" s="135"/>
      <c r="G13" s="135"/>
      <c r="H13" s="98"/>
      <c r="I13" s="134" t="s">
        <v>83</v>
      </c>
      <c r="J13" s="98"/>
      <c r="K13" s="98"/>
      <c r="L13" s="98"/>
      <c r="M13" s="98"/>
      <c r="N13" s="98"/>
    </row>
    <row r="14" spans="1:21" x14ac:dyDescent="0.35">
      <c r="A14" s="135"/>
      <c r="B14" s="135"/>
      <c r="C14" s="135"/>
      <c r="D14" s="135"/>
      <c r="E14" s="135"/>
      <c r="F14" s="135"/>
      <c r="G14" s="135"/>
      <c r="H14" s="98"/>
      <c r="I14" s="98"/>
      <c r="J14" s="98"/>
      <c r="K14" s="98"/>
      <c r="L14" s="98"/>
      <c r="M14" s="98"/>
      <c r="N14" s="98"/>
    </row>
    <row r="15" spans="1:21" x14ac:dyDescent="0.35">
      <c r="A15" s="135"/>
      <c r="B15" s="135"/>
      <c r="C15" s="135"/>
      <c r="D15" s="135"/>
      <c r="E15" s="135"/>
      <c r="F15" s="135"/>
      <c r="G15" s="135"/>
      <c r="H15" s="98"/>
      <c r="I15" s="134" t="s">
        <v>84</v>
      </c>
      <c r="J15" s="98"/>
      <c r="K15" s="98"/>
      <c r="L15" s="98"/>
      <c r="M15" s="98"/>
      <c r="N15" s="98"/>
    </row>
    <row r="16" spans="1:21" x14ac:dyDescent="0.35">
      <c r="A16" s="135"/>
      <c r="B16" s="135"/>
      <c r="C16" s="135"/>
      <c r="D16" s="135"/>
      <c r="E16" s="137" t="s">
        <v>85</v>
      </c>
      <c r="F16" s="135"/>
      <c r="G16" s="135"/>
      <c r="H16" s="98"/>
      <c r="I16" s="98"/>
      <c r="J16" s="134" t="s">
        <v>86</v>
      </c>
      <c r="K16" s="98"/>
      <c r="L16" s="138" t="s">
        <v>87</v>
      </c>
      <c r="M16" s="139" t="s">
        <v>4</v>
      </c>
      <c r="N16" s="98"/>
    </row>
    <row r="17" spans="1:14" x14ac:dyDescent="0.35">
      <c r="A17" s="135"/>
      <c r="B17" s="135"/>
      <c r="C17" s="135"/>
      <c r="D17" s="135"/>
      <c r="E17" s="137" t="s">
        <v>88</v>
      </c>
      <c r="F17" s="135"/>
      <c r="G17" s="135"/>
      <c r="H17" s="98"/>
      <c r="I17" s="98"/>
      <c r="J17" s="134" t="s">
        <v>89</v>
      </c>
      <c r="K17" s="98"/>
      <c r="L17" s="138" t="s">
        <v>90</v>
      </c>
      <c r="M17" s="139" t="s">
        <v>5</v>
      </c>
      <c r="N17" s="98"/>
    </row>
    <row r="18" spans="1:14" x14ac:dyDescent="0.35">
      <c r="A18" s="135"/>
      <c r="B18" s="135"/>
      <c r="C18" s="135"/>
      <c r="D18" s="135"/>
      <c r="E18" s="137" t="s">
        <v>91</v>
      </c>
      <c r="F18" s="135"/>
      <c r="G18" s="135"/>
      <c r="H18" s="98"/>
      <c r="I18" s="98"/>
      <c r="J18" s="140" t="s">
        <v>92</v>
      </c>
      <c r="K18" s="98"/>
      <c r="L18" s="138" t="s">
        <v>93</v>
      </c>
      <c r="M18" s="139" t="s">
        <v>94</v>
      </c>
      <c r="N18" s="98"/>
    </row>
    <row r="19" spans="1:14" x14ac:dyDescent="0.35">
      <c r="A19" s="135"/>
      <c r="B19" s="135"/>
      <c r="C19" s="135"/>
      <c r="D19" s="135"/>
      <c r="E19" s="135"/>
      <c r="F19" s="135"/>
      <c r="G19" s="135"/>
      <c r="H19" s="98"/>
      <c r="I19" s="98"/>
      <c r="J19" s="134" t="s">
        <v>95</v>
      </c>
      <c r="K19" s="98"/>
      <c r="L19" s="138" t="s">
        <v>96</v>
      </c>
      <c r="M19" s="139" t="s">
        <v>97</v>
      </c>
      <c r="N19" s="98"/>
    </row>
    <row r="20" spans="1:14" x14ac:dyDescent="0.35">
      <c r="A20" s="134" t="s">
        <v>98</v>
      </c>
      <c r="B20" s="98"/>
      <c r="C20" s="98"/>
      <c r="D20" s="98"/>
      <c r="E20" s="98"/>
      <c r="F20" s="98"/>
      <c r="G20" s="98"/>
      <c r="H20" s="98"/>
      <c r="I20" s="98"/>
      <c r="J20" s="134" t="s">
        <v>99</v>
      </c>
      <c r="K20" s="98"/>
      <c r="L20" s="98"/>
      <c r="M20" s="98"/>
      <c r="N20" s="98"/>
    </row>
    <row r="21" spans="1:14" x14ac:dyDescent="0.35">
      <c r="A21" s="98"/>
      <c r="B21" s="98"/>
      <c r="C21" s="98"/>
      <c r="D21" s="98"/>
      <c r="E21" s="98"/>
      <c r="F21" s="98"/>
      <c r="G21" s="98"/>
      <c r="H21" s="98"/>
      <c r="I21" s="134" t="s">
        <v>98</v>
      </c>
      <c r="J21" s="98"/>
      <c r="K21" s="98"/>
      <c r="L21" s="98"/>
      <c r="M21" s="98"/>
      <c r="N21" s="98"/>
    </row>
    <row r="22" spans="1:14" x14ac:dyDescent="0.35">
      <c r="A22" s="134" t="s">
        <v>100</v>
      </c>
      <c r="B22" s="134" t="s">
        <v>101</v>
      </c>
      <c r="C22" s="134" t="s">
        <v>94</v>
      </c>
      <c r="D22" s="134" t="s">
        <v>97</v>
      </c>
      <c r="E22" s="98"/>
      <c r="F22" s="98"/>
      <c r="G22" s="98"/>
      <c r="H22" s="98"/>
      <c r="I22" s="134" t="s">
        <v>85</v>
      </c>
      <c r="J22" s="134" t="s">
        <v>88</v>
      </c>
      <c r="K22" s="134" t="s">
        <v>91</v>
      </c>
      <c r="L22" s="98"/>
      <c r="M22" s="98"/>
      <c r="N22" s="98"/>
    </row>
    <row r="23" spans="1:14" x14ac:dyDescent="0.35">
      <c r="A23" s="141">
        <v>0</v>
      </c>
      <c r="B23" s="141">
        <v>3</v>
      </c>
      <c r="C23" s="141">
        <v>1</v>
      </c>
      <c r="D23" s="141">
        <v>0</v>
      </c>
      <c r="E23" s="98"/>
      <c r="F23" s="98"/>
      <c r="G23" s="98"/>
      <c r="H23" s="98"/>
      <c r="I23" s="141">
        <v>0.24999999999999983</v>
      </c>
      <c r="J23" s="141">
        <v>1.5000000000000004</v>
      </c>
      <c r="K23" s="141">
        <v>0</v>
      </c>
      <c r="L23" s="98"/>
      <c r="M23" s="98"/>
      <c r="N23" s="98"/>
    </row>
    <row r="24" spans="1:14" x14ac:dyDescent="0.35">
      <c r="A24" s="98"/>
      <c r="B24" s="98"/>
      <c r="C24" s="98"/>
      <c r="D24" s="98"/>
      <c r="E24" s="98"/>
      <c r="F24" s="98"/>
      <c r="G24" s="98"/>
      <c r="H24" s="98"/>
      <c r="I24" s="98"/>
      <c r="J24" s="98"/>
      <c r="K24" s="98"/>
      <c r="L24" s="98"/>
      <c r="M24" s="98"/>
      <c r="N24" s="98"/>
    </row>
    <row r="25" spans="1:14" x14ac:dyDescent="0.35">
      <c r="A25" s="142">
        <v>3</v>
      </c>
      <c r="B25" s="142">
        <v>4</v>
      </c>
      <c r="C25" s="142">
        <v>3</v>
      </c>
      <c r="D25" s="142">
        <v>1</v>
      </c>
      <c r="E25" s="143">
        <f>SUMPRODUCT(A25:D25,A23:D23)</f>
        <v>15</v>
      </c>
      <c r="F25" s="98"/>
      <c r="G25" s="98"/>
      <c r="H25" s="98"/>
      <c r="I25" s="142">
        <v>12</v>
      </c>
      <c r="J25" s="142">
        <v>8</v>
      </c>
      <c r="K25" s="142">
        <v>48</v>
      </c>
      <c r="L25" s="143">
        <f>SUMPRODUCT(I25:K25,I23:K23)</f>
        <v>15.000000000000002</v>
      </c>
      <c r="M25" s="98"/>
      <c r="N25" s="98"/>
    </row>
    <row r="26" spans="1:14" x14ac:dyDescent="0.35">
      <c r="A26" s="135"/>
      <c r="B26" s="98"/>
      <c r="C26" s="98"/>
      <c r="D26" s="98"/>
      <c r="E26" s="98"/>
      <c r="F26" s="98"/>
      <c r="G26" s="98"/>
      <c r="H26" s="98"/>
      <c r="I26" s="135"/>
      <c r="J26" s="98"/>
      <c r="K26" s="98"/>
      <c r="L26" s="98"/>
      <c r="M26" s="98"/>
      <c r="N26" s="98"/>
    </row>
    <row r="27" spans="1:14" x14ac:dyDescent="0.35">
      <c r="A27" s="142">
        <v>2</v>
      </c>
      <c r="B27" s="142">
        <v>4</v>
      </c>
      <c r="C27" s="142">
        <v>0</v>
      </c>
      <c r="D27" s="142">
        <v>8</v>
      </c>
      <c r="E27" s="144">
        <f t="shared" ref="E27:E29" si="0">SUMPRODUCT(A27:D27,$A$23:$D$23)</f>
        <v>12</v>
      </c>
      <c r="F27" s="145" t="s">
        <v>102</v>
      </c>
      <c r="G27" s="142">
        <v>12</v>
      </c>
      <c r="H27" s="98"/>
      <c r="I27" s="142">
        <v>2</v>
      </c>
      <c r="J27" s="142">
        <v>7</v>
      </c>
      <c r="K27" s="142">
        <v>5</v>
      </c>
      <c r="L27" s="144">
        <f t="shared" ref="L27:L30" si="1">SUMPRODUCT(I27:K27,I$23:K$23)</f>
        <v>11.000000000000004</v>
      </c>
      <c r="M27" s="145" t="s">
        <v>103</v>
      </c>
      <c r="N27" s="142">
        <v>3</v>
      </c>
    </row>
    <row r="28" spans="1:14" x14ac:dyDescent="0.35">
      <c r="A28" s="142">
        <v>7</v>
      </c>
      <c r="B28" s="142">
        <v>2</v>
      </c>
      <c r="C28" s="142">
        <v>2</v>
      </c>
      <c r="D28" s="142">
        <v>6</v>
      </c>
      <c r="E28" s="144">
        <f t="shared" si="0"/>
        <v>8</v>
      </c>
      <c r="F28" s="145" t="s">
        <v>102</v>
      </c>
      <c r="G28" s="142">
        <v>8</v>
      </c>
      <c r="H28" s="98"/>
      <c r="I28" s="142">
        <v>4</v>
      </c>
      <c r="J28" s="142">
        <v>2</v>
      </c>
      <c r="K28" s="142">
        <v>8</v>
      </c>
      <c r="L28" s="144">
        <f t="shared" si="1"/>
        <v>4</v>
      </c>
      <c r="M28" s="145" t="s">
        <v>103</v>
      </c>
      <c r="N28" s="142">
        <v>4</v>
      </c>
    </row>
    <row r="29" spans="1:14" ht="15.75" customHeight="1" x14ac:dyDescent="0.35">
      <c r="A29" s="142">
        <v>5</v>
      </c>
      <c r="B29" s="142">
        <v>8</v>
      </c>
      <c r="C29" s="142">
        <v>4</v>
      </c>
      <c r="D29" s="142">
        <v>3</v>
      </c>
      <c r="E29" s="144">
        <f t="shared" si="0"/>
        <v>28</v>
      </c>
      <c r="F29" s="145" t="s">
        <v>102</v>
      </c>
      <c r="G29" s="142">
        <v>48</v>
      </c>
      <c r="H29" s="98"/>
      <c r="I29" s="142">
        <v>0</v>
      </c>
      <c r="J29" s="142">
        <v>2</v>
      </c>
      <c r="K29" s="142">
        <v>4</v>
      </c>
      <c r="L29" s="144">
        <f t="shared" si="1"/>
        <v>3.0000000000000009</v>
      </c>
      <c r="M29" s="145" t="s">
        <v>103</v>
      </c>
      <c r="N29" s="142">
        <v>3</v>
      </c>
    </row>
    <row r="30" spans="1:14" x14ac:dyDescent="0.35">
      <c r="A30" s="98"/>
      <c r="B30" s="98"/>
      <c r="C30" s="98"/>
      <c r="D30" s="98"/>
      <c r="E30" s="98"/>
      <c r="F30" s="98"/>
      <c r="G30" s="98"/>
      <c r="H30" s="98"/>
      <c r="I30" s="142">
        <v>8</v>
      </c>
      <c r="J30" s="142">
        <v>6</v>
      </c>
      <c r="K30" s="142">
        <v>3</v>
      </c>
      <c r="L30" s="144">
        <f t="shared" si="1"/>
        <v>11.000000000000002</v>
      </c>
      <c r="M30" s="145" t="s">
        <v>103</v>
      </c>
      <c r="N30" s="142">
        <v>1</v>
      </c>
    </row>
    <row r="31" spans="1:14" ht="14.5" customHeight="1" x14ac:dyDescent="0.35">
      <c r="A31" s="210" t="s">
        <v>104</v>
      </c>
      <c r="B31" s="210"/>
      <c r="C31" s="210"/>
      <c r="D31" s="210"/>
      <c r="E31" s="210"/>
      <c r="F31" s="210"/>
      <c r="G31" s="210"/>
      <c r="H31" s="98"/>
      <c r="I31" s="208" t="s">
        <v>105</v>
      </c>
      <c r="J31" s="208"/>
      <c r="K31" s="208"/>
      <c r="L31" s="208"/>
      <c r="M31" s="208"/>
      <c r="N31" s="208"/>
    </row>
    <row r="32" spans="1:14" x14ac:dyDescent="0.35">
      <c r="A32" s="210"/>
      <c r="B32" s="210"/>
      <c r="C32" s="210"/>
      <c r="D32" s="210"/>
      <c r="E32" s="210"/>
      <c r="F32" s="210"/>
      <c r="G32" s="210"/>
      <c r="H32" s="98"/>
      <c r="I32" s="209"/>
      <c r="J32" s="209"/>
      <c r="K32" s="209"/>
      <c r="L32" s="209"/>
      <c r="M32" s="209"/>
      <c r="N32" s="209"/>
    </row>
    <row r="33" spans="1:14" x14ac:dyDescent="0.35">
      <c r="A33" s="210"/>
      <c r="B33" s="210"/>
      <c r="C33" s="210"/>
      <c r="D33" s="210"/>
      <c r="E33" s="210"/>
      <c r="F33" s="210"/>
      <c r="G33" s="210"/>
      <c r="H33" s="98"/>
      <c r="I33" s="209"/>
      <c r="J33" s="209"/>
      <c r="K33" s="209"/>
      <c r="L33" s="209"/>
      <c r="M33" s="209"/>
      <c r="N33" s="209"/>
    </row>
    <row r="34" spans="1:14" ht="32.25" customHeight="1" x14ac:dyDescent="0.35">
      <c r="A34" s="210" t="s">
        <v>106</v>
      </c>
      <c r="B34" s="210"/>
      <c r="C34" s="210"/>
      <c r="D34" s="210"/>
      <c r="E34" s="210"/>
      <c r="F34" s="210"/>
      <c r="G34" s="210"/>
      <c r="H34" s="210"/>
      <c r="I34" s="210"/>
      <c r="J34" s="210"/>
      <c r="K34" s="210"/>
      <c r="L34" s="210"/>
      <c r="M34" s="210"/>
      <c r="N34" s="146"/>
    </row>
    <row r="36" spans="1:14" x14ac:dyDescent="0.35">
      <c r="A36" s="194" t="s">
        <v>107</v>
      </c>
      <c r="B36" s="194"/>
      <c r="C36" s="194"/>
      <c r="D36" s="194"/>
      <c r="E36" s="194"/>
    </row>
    <row r="37" spans="1:14" x14ac:dyDescent="0.35">
      <c r="A37" s="194" t="s">
        <v>108</v>
      </c>
      <c r="B37" s="194"/>
      <c r="C37" s="194"/>
      <c r="D37" s="194"/>
      <c r="E37" s="194"/>
    </row>
    <row r="38" spans="1:14" x14ac:dyDescent="0.35">
      <c r="A38" s="57"/>
      <c r="B38" s="57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</row>
    <row r="39" spans="1:14" x14ac:dyDescent="0.35">
      <c r="A39" s="57"/>
      <c r="B39" s="57"/>
      <c r="C39" s="57"/>
      <c r="D39" s="57"/>
      <c r="E39" s="57"/>
      <c r="F39" s="57"/>
      <c r="G39" s="57"/>
      <c r="H39" s="57"/>
      <c r="I39" s="57"/>
      <c r="J39" s="57"/>
      <c r="K39" s="57"/>
      <c r="L39" s="57"/>
      <c r="M39" s="57"/>
    </row>
    <row r="40" spans="1:14" x14ac:dyDescent="0.35">
      <c r="A40" s="57"/>
      <c r="B40" s="57"/>
      <c r="C40" s="57"/>
      <c r="D40" s="57"/>
      <c r="E40" s="57"/>
      <c r="F40" s="57"/>
      <c r="G40" s="57"/>
      <c r="H40" s="57"/>
      <c r="I40" s="57"/>
      <c r="J40" s="57"/>
      <c r="K40" s="57"/>
      <c r="L40" s="57"/>
      <c r="M40" s="57"/>
    </row>
    <row r="41" spans="1:14" x14ac:dyDescent="0.35">
      <c r="A41" s="57"/>
      <c r="B41" s="57"/>
      <c r="C41" s="57"/>
      <c r="D41" s="57"/>
      <c r="E41" s="57"/>
      <c r="F41" s="57"/>
      <c r="G41" s="57"/>
      <c r="H41" s="57"/>
      <c r="I41" s="57"/>
      <c r="J41" s="57"/>
      <c r="K41" s="57"/>
      <c r="L41" s="57"/>
      <c r="M41" s="57"/>
    </row>
    <row r="42" spans="1:14" x14ac:dyDescent="0.35">
      <c r="A42" s="57"/>
      <c r="B42" s="57"/>
      <c r="C42" s="57"/>
      <c r="D42" s="57"/>
      <c r="E42" s="57"/>
      <c r="F42" s="57"/>
      <c r="G42" s="57"/>
      <c r="H42" s="57"/>
      <c r="I42" s="57"/>
      <c r="J42" s="57"/>
      <c r="K42" s="57"/>
      <c r="L42" s="57"/>
      <c r="M42" s="57"/>
    </row>
    <row r="43" spans="1:14" x14ac:dyDescent="0.35">
      <c r="A43" s="57"/>
      <c r="B43" s="57"/>
      <c r="C43" s="57"/>
      <c r="D43" s="57"/>
      <c r="E43" s="57"/>
      <c r="F43" s="57"/>
      <c r="G43" s="57"/>
      <c r="H43" s="57"/>
      <c r="I43" s="57"/>
      <c r="J43" s="57"/>
      <c r="K43" s="57"/>
      <c r="L43" s="57"/>
      <c r="M43" s="57"/>
    </row>
    <row r="44" spans="1:14" x14ac:dyDescent="0.35">
      <c r="A44" s="57"/>
      <c r="B44" s="57"/>
      <c r="C44" s="57"/>
      <c r="D44" s="57"/>
      <c r="E44" s="57"/>
      <c r="F44" s="57"/>
      <c r="G44" s="57"/>
      <c r="H44" s="57"/>
      <c r="I44" s="57"/>
      <c r="J44" s="57"/>
      <c r="K44" s="57"/>
      <c r="L44" s="57"/>
      <c r="M44" s="57"/>
    </row>
    <row r="45" spans="1:14" x14ac:dyDescent="0.35">
      <c r="A45" s="213"/>
      <c r="B45" s="213"/>
      <c r="C45" s="213"/>
      <c r="D45" s="213"/>
      <c r="E45" s="213"/>
      <c r="F45" s="213"/>
      <c r="G45" s="213"/>
      <c r="H45" s="57"/>
      <c r="I45" s="57"/>
      <c r="J45" s="57"/>
      <c r="K45" s="57"/>
      <c r="L45" s="57"/>
      <c r="M45" s="57"/>
    </row>
    <row r="46" spans="1:14" x14ac:dyDescent="0.35">
      <c r="A46" s="57"/>
      <c r="B46" s="57"/>
      <c r="C46" s="57"/>
      <c r="D46" s="57"/>
      <c r="E46" s="57"/>
      <c r="F46" s="57"/>
      <c r="G46" s="57"/>
      <c r="H46" s="57"/>
      <c r="I46" s="57"/>
      <c r="J46" s="57"/>
      <c r="K46" s="57"/>
      <c r="L46" s="57"/>
      <c r="M46" s="57"/>
    </row>
    <row r="47" spans="1:14" x14ac:dyDescent="0.35">
      <c r="A47" s="57"/>
      <c r="B47" t="s">
        <v>109</v>
      </c>
      <c r="C47" s="57"/>
      <c r="D47" s="57"/>
      <c r="E47" s="57"/>
      <c r="F47" s="57"/>
      <c r="G47" s="57"/>
      <c r="H47" s="57"/>
      <c r="I47" s="57"/>
      <c r="J47" s="57"/>
      <c r="K47" s="57"/>
      <c r="L47" s="57"/>
      <c r="M47" s="57"/>
    </row>
    <row r="48" spans="1:14" x14ac:dyDescent="0.35">
      <c r="A48" s="57"/>
      <c r="B48" s="57"/>
      <c r="C48" s="57"/>
      <c r="D48" s="57"/>
      <c r="E48" s="57"/>
      <c r="F48" s="57"/>
      <c r="G48" s="57"/>
      <c r="H48" s="57"/>
      <c r="I48" s="57"/>
      <c r="J48" s="57"/>
      <c r="K48" s="57"/>
      <c r="L48" s="57"/>
      <c r="M48" s="57"/>
    </row>
    <row r="49" spans="1:13" x14ac:dyDescent="0.35">
      <c r="A49" s="57"/>
      <c r="B49" s="57"/>
      <c r="C49" s="57"/>
      <c r="D49" s="57"/>
      <c r="E49" s="57"/>
      <c r="F49" s="57"/>
      <c r="G49" s="57"/>
      <c r="H49" s="57"/>
      <c r="I49" s="57"/>
      <c r="J49" s="57"/>
      <c r="K49" s="57"/>
      <c r="L49" s="57"/>
      <c r="M49" s="57"/>
    </row>
    <row r="50" spans="1:13" x14ac:dyDescent="0.35">
      <c r="A50" s="57"/>
      <c r="B50" s="57"/>
      <c r="C50" s="57"/>
      <c r="D50" s="57"/>
      <c r="E50" s="57"/>
      <c r="F50" s="57"/>
      <c r="G50" s="57"/>
      <c r="H50" s="57"/>
      <c r="I50" s="57"/>
      <c r="J50" s="57"/>
      <c r="K50" s="57"/>
      <c r="L50" s="57"/>
      <c r="M50" s="57"/>
    </row>
    <row r="51" spans="1:13" x14ac:dyDescent="0.35">
      <c r="A51" s="57"/>
      <c r="B51" s="57"/>
      <c r="C51" s="57"/>
      <c r="D51" s="57"/>
      <c r="E51" s="57"/>
      <c r="F51" s="57"/>
      <c r="G51" s="57"/>
      <c r="H51" s="57"/>
      <c r="I51" s="57"/>
      <c r="J51" s="57"/>
      <c r="K51" s="57"/>
      <c r="L51" s="57"/>
      <c r="M51" s="57"/>
    </row>
    <row r="52" spans="1:13" x14ac:dyDescent="0.35">
      <c r="A52" s="57"/>
      <c r="B52" s="57"/>
      <c r="C52" s="57"/>
      <c r="D52" s="57"/>
      <c r="E52" s="57"/>
      <c r="F52" s="57"/>
      <c r="G52" s="57"/>
      <c r="H52" s="57"/>
      <c r="I52" s="57"/>
      <c r="J52" s="57"/>
      <c r="K52" s="57"/>
      <c r="L52" s="57"/>
      <c r="M52" s="57"/>
    </row>
    <row r="53" spans="1:13" x14ac:dyDescent="0.35">
      <c r="A53" s="57"/>
      <c r="B53" s="57"/>
      <c r="C53" s="57"/>
      <c r="D53" s="57"/>
      <c r="E53" s="57"/>
      <c r="F53" s="57"/>
      <c r="G53" s="57"/>
      <c r="H53" s="57"/>
      <c r="I53" s="57"/>
      <c r="J53" s="57"/>
      <c r="K53" s="57"/>
      <c r="L53" s="57"/>
      <c r="M53" s="57"/>
    </row>
    <row r="54" spans="1:13" x14ac:dyDescent="0.35">
      <c r="A54" s="57"/>
      <c r="B54" s="57"/>
      <c r="C54" s="57"/>
      <c r="D54" s="57"/>
      <c r="E54" s="57"/>
      <c r="F54" s="57"/>
      <c r="G54" s="57"/>
      <c r="H54" s="57"/>
      <c r="I54" s="57"/>
      <c r="J54" s="57"/>
      <c r="K54" s="57"/>
      <c r="L54" s="57"/>
      <c r="M54" s="57"/>
    </row>
    <row r="55" spans="1:13" x14ac:dyDescent="0.35">
      <c r="A55" s="57"/>
      <c r="B55" s="57"/>
      <c r="C55" s="57"/>
      <c r="D55" s="57"/>
      <c r="E55" s="57"/>
      <c r="F55" s="57"/>
      <c r="G55" s="57"/>
      <c r="H55" s="57"/>
      <c r="I55" s="57"/>
      <c r="J55" s="57"/>
      <c r="K55" s="57"/>
      <c r="L55" s="57"/>
      <c r="M55" s="57"/>
    </row>
    <row r="61" spans="1:13" x14ac:dyDescent="0.35">
      <c r="A61" t="s">
        <v>15</v>
      </c>
    </row>
    <row r="62" spans="1:13" ht="18.5" x14ac:dyDescent="0.45">
      <c r="A62" s="151"/>
    </row>
    <row r="63" spans="1:13" ht="18.5" x14ac:dyDescent="0.45">
      <c r="A63" s="151"/>
    </row>
    <row r="64" spans="1:13" ht="18.5" x14ac:dyDescent="0.45">
      <c r="A64" s="151"/>
    </row>
    <row r="65" spans="1:13" ht="18.5" x14ac:dyDescent="0.45">
      <c r="A65" s="151"/>
    </row>
    <row r="66" spans="1:13" ht="15.5" x14ac:dyDescent="0.35">
      <c r="K66" s="152" t="s">
        <v>113</v>
      </c>
      <c r="L66" s="152" t="s">
        <v>114</v>
      </c>
      <c r="M66" s="152"/>
    </row>
    <row r="67" spans="1:13" ht="15.5" x14ac:dyDescent="0.35">
      <c r="K67" s="152"/>
      <c r="L67" s="152" t="s">
        <v>115</v>
      </c>
      <c r="M67" s="152"/>
    </row>
    <row r="68" spans="1:13" ht="15.5" x14ac:dyDescent="0.35">
      <c r="K68" s="152"/>
      <c r="L68" s="152" t="s">
        <v>116</v>
      </c>
      <c r="M68" s="152"/>
    </row>
    <row r="69" spans="1:13" ht="15.5" x14ac:dyDescent="0.35">
      <c r="K69" s="152"/>
      <c r="L69" s="152" t="s">
        <v>117</v>
      </c>
      <c r="M69" s="152"/>
    </row>
    <row r="70" spans="1:13" ht="15.5" x14ac:dyDescent="0.35">
      <c r="K70" s="152"/>
      <c r="L70" s="152"/>
      <c r="M70" s="152"/>
    </row>
    <row r="71" spans="1:13" ht="15.5" x14ac:dyDescent="0.35">
      <c r="K71" s="152"/>
      <c r="L71" s="152" t="s">
        <v>118</v>
      </c>
      <c r="M71" s="152"/>
    </row>
    <row r="78" spans="1:13" ht="15.5" x14ac:dyDescent="0.35">
      <c r="A78" s="153" t="s">
        <v>98</v>
      </c>
      <c r="H78" s="153" t="s">
        <v>98</v>
      </c>
    </row>
    <row r="79" spans="1:13" x14ac:dyDescent="0.35">
      <c r="A79" s="134"/>
      <c r="H79" s="134"/>
    </row>
    <row r="80" spans="1:13" x14ac:dyDescent="0.35">
      <c r="B80" s="134" t="s">
        <v>100</v>
      </c>
      <c r="C80" s="134" t="s">
        <v>101</v>
      </c>
      <c r="D80" s="134" t="s">
        <v>94</v>
      </c>
      <c r="I80" s="134" t="s">
        <v>85</v>
      </c>
      <c r="J80" s="134" t="s">
        <v>88</v>
      </c>
      <c r="K80" s="134" t="s">
        <v>91</v>
      </c>
    </row>
    <row r="81" spans="1:16" x14ac:dyDescent="0.35">
      <c r="B81" s="141">
        <v>0.50000000000000022</v>
      </c>
      <c r="C81" s="141">
        <v>1.4999999999999998</v>
      </c>
      <c r="D81" s="141">
        <v>0</v>
      </c>
      <c r="I81" s="141">
        <v>2.9999999999999996</v>
      </c>
      <c r="J81" s="141">
        <v>4</v>
      </c>
      <c r="K81" s="141">
        <v>0</v>
      </c>
    </row>
    <row r="83" spans="1:16" x14ac:dyDescent="0.35">
      <c r="B83" s="142">
        <v>15</v>
      </c>
      <c r="C83" s="142">
        <v>7</v>
      </c>
      <c r="D83" s="142">
        <v>12</v>
      </c>
      <c r="E83" s="143">
        <f>SUMPRODUCT(B83:D83,B81:D81)</f>
        <v>18</v>
      </c>
      <c r="I83" s="142">
        <v>2</v>
      </c>
      <c r="J83" s="142">
        <v>3</v>
      </c>
      <c r="K83" s="142">
        <v>1</v>
      </c>
      <c r="L83" s="143">
        <f>SUMPRODUCT(I83:K83,I81:K81)</f>
        <v>18</v>
      </c>
    </row>
    <row r="84" spans="1:16" x14ac:dyDescent="0.35">
      <c r="B84" s="135"/>
      <c r="I84" s="135"/>
    </row>
    <row r="85" spans="1:16" x14ac:dyDescent="0.35">
      <c r="B85" s="142">
        <v>1</v>
      </c>
      <c r="C85" s="142">
        <v>1</v>
      </c>
      <c r="D85" s="142">
        <v>1</v>
      </c>
      <c r="E85" s="144">
        <f>SUMPRODUCT(B85:D85,$B$81:$D$81)</f>
        <v>2</v>
      </c>
      <c r="F85" s="145" t="s">
        <v>103</v>
      </c>
      <c r="G85" s="142">
        <v>2</v>
      </c>
      <c r="I85" s="142">
        <v>1</v>
      </c>
      <c r="J85" s="142">
        <v>3</v>
      </c>
      <c r="K85" s="142">
        <v>5</v>
      </c>
      <c r="L85" s="144">
        <f>SUMPRODUCT(I85:K85,$I$81:$K$81)</f>
        <v>15</v>
      </c>
      <c r="M85" s="145" t="s">
        <v>102</v>
      </c>
      <c r="N85" s="142">
        <v>15</v>
      </c>
    </row>
    <row r="86" spans="1:16" x14ac:dyDescent="0.35">
      <c r="B86" s="142">
        <v>3</v>
      </c>
      <c r="C86" s="142">
        <v>1</v>
      </c>
      <c r="D86" s="142">
        <v>1</v>
      </c>
      <c r="E86" s="144">
        <f t="shared" ref="E86:E87" si="2">SUMPRODUCT(B86:D86,$B$81:$D$81)</f>
        <v>3.0000000000000004</v>
      </c>
      <c r="F86" s="145" t="s">
        <v>103</v>
      </c>
      <c r="G86" s="142">
        <v>3</v>
      </c>
      <c r="I86" s="142">
        <v>1</v>
      </c>
      <c r="J86" s="142">
        <v>1</v>
      </c>
      <c r="K86" s="142">
        <v>1</v>
      </c>
      <c r="L86" s="144">
        <f t="shared" ref="L86:L87" si="3">SUMPRODUCT(I86:K86,$I$81:$K$81)</f>
        <v>7</v>
      </c>
      <c r="M86" s="145" t="s">
        <v>102</v>
      </c>
      <c r="N86" s="142">
        <v>7</v>
      </c>
    </row>
    <row r="87" spans="1:16" ht="14.5" customHeight="1" x14ac:dyDescent="0.35">
      <c r="B87" s="142">
        <v>5</v>
      </c>
      <c r="C87" s="142">
        <v>1</v>
      </c>
      <c r="D87" s="142">
        <v>4</v>
      </c>
      <c r="E87" s="144">
        <f t="shared" si="2"/>
        <v>4.0000000000000009</v>
      </c>
      <c r="F87" s="145" t="s">
        <v>103</v>
      </c>
      <c r="G87" s="142">
        <v>1</v>
      </c>
      <c r="I87" s="142">
        <v>2</v>
      </c>
      <c r="J87" s="142">
        <v>1</v>
      </c>
      <c r="K87" s="142">
        <v>4</v>
      </c>
      <c r="L87" s="144">
        <f t="shared" si="3"/>
        <v>10</v>
      </c>
      <c r="M87" s="145" t="s">
        <v>102</v>
      </c>
      <c r="N87" s="142">
        <v>12</v>
      </c>
    </row>
    <row r="89" spans="1:16" ht="14.5" customHeight="1" x14ac:dyDescent="0.35">
      <c r="B89" s="211" t="s">
        <v>119</v>
      </c>
      <c r="C89" s="211"/>
      <c r="D89" s="211"/>
      <c r="E89" s="211"/>
      <c r="F89" s="211"/>
      <c r="G89" s="211"/>
      <c r="H89" s="211"/>
      <c r="I89" s="154"/>
      <c r="J89" s="211" t="s">
        <v>120</v>
      </c>
      <c r="K89" s="211"/>
      <c r="L89" s="211"/>
      <c r="M89" s="211"/>
      <c r="N89" s="211"/>
      <c r="O89" s="211"/>
      <c r="P89" s="211"/>
    </row>
    <row r="90" spans="1:16" ht="15.5" x14ac:dyDescent="0.35">
      <c r="B90" s="211"/>
      <c r="C90" s="211"/>
      <c r="D90" s="211"/>
      <c r="E90" s="211"/>
      <c r="F90" s="211"/>
      <c r="G90" s="211"/>
      <c r="H90" s="211"/>
      <c r="I90" s="154"/>
      <c r="J90" s="211"/>
      <c r="K90" s="211"/>
      <c r="L90" s="211"/>
      <c r="M90" s="211"/>
      <c r="N90" s="211"/>
      <c r="O90" s="211"/>
      <c r="P90" s="211"/>
    </row>
    <row r="91" spans="1:16" ht="15.5" x14ac:dyDescent="0.35">
      <c r="B91" s="211"/>
      <c r="C91" s="211"/>
      <c r="D91" s="211"/>
      <c r="E91" s="211"/>
      <c r="F91" s="211"/>
      <c r="G91" s="211"/>
      <c r="H91" s="211"/>
      <c r="I91" s="154"/>
      <c r="J91" s="211"/>
      <c r="K91" s="211"/>
      <c r="L91" s="211"/>
      <c r="M91" s="211"/>
      <c r="N91" s="211"/>
      <c r="O91" s="211"/>
      <c r="P91" s="211"/>
    </row>
    <row r="94" spans="1:16" ht="15.5" x14ac:dyDescent="0.35">
      <c r="A94" s="152" t="s">
        <v>121</v>
      </c>
    </row>
    <row r="96" spans="1:16" x14ac:dyDescent="0.35">
      <c r="A96" t="s">
        <v>43</v>
      </c>
    </row>
    <row r="97" spans="1:15" ht="18.5" x14ac:dyDescent="0.45">
      <c r="A97" s="151"/>
    </row>
    <row r="98" spans="1:15" ht="18.5" x14ac:dyDescent="0.45">
      <c r="A98" s="151"/>
    </row>
    <row r="99" spans="1:15" ht="18.5" x14ac:dyDescent="0.45">
      <c r="A99" s="151"/>
    </row>
    <row r="100" spans="1:15" ht="18.5" x14ac:dyDescent="0.45">
      <c r="A100" s="151"/>
      <c r="M100" t="s">
        <v>122</v>
      </c>
    </row>
    <row r="101" spans="1:15" ht="18.5" x14ac:dyDescent="0.45">
      <c r="A101" s="151"/>
    </row>
    <row r="102" spans="1:15" ht="15.5" x14ac:dyDescent="0.35">
      <c r="M102" s="152" t="s">
        <v>113</v>
      </c>
      <c r="N102" s="152" t="s">
        <v>123</v>
      </c>
      <c r="O102" s="152"/>
    </row>
    <row r="103" spans="1:15" ht="15.5" x14ac:dyDescent="0.35">
      <c r="M103" s="152"/>
      <c r="N103" s="152" t="s">
        <v>124</v>
      </c>
      <c r="O103" s="152"/>
    </row>
    <row r="104" spans="1:15" ht="15.5" x14ac:dyDescent="0.35">
      <c r="M104" s="152"/>
      <c r="N104" s="152" t="s">
        <v>125</v>
      </c>
      <c r="O104" s="152"/>
    </row>
    <row r="105" spans="1:15" ht="15.5" x14ac:dyDescent="0.35">
      <c r="M105" s="152"/>
      <c r="N105" s="152" t="s">
        <v>126</v>
      </c>
      <c r="O105" s="152"/>
    </row>
    <row r="106" spans="1:15" ht="15.5" x14ac:dyDescent="0.35">
      <c r="M106" s="152"/>
      <c r="N106" s="152" t="s">
        <v>127</v>
      </c>
      <c r="O106" s="152"/>
    </row>
    <row r="107" spans="1:15" ht="15.5" x14ac:dyDescent="0.35">
      <c r="M107" s="152"/>
      <c r="O107" s="152"/>
    </row>
    <row r="108" spans="1:15" ht="15.5" x14ac:dyDescent="0.35">
      <c r="M108" s="152"/>
      <c r="O108" s="152"/>
    </row>
    <row r="109" spans="1:15" ht="15.5" x14ac:dyDescent="0.35">
      <c r="M109" s="152"/>
      <c r="O109" s="152"/>
    </row>
    <row r="110" spans="1:15" ht="15.5" x14ac:dyDescent="0.35">
      <c r="M110" s="152"/>
      <c r="O110" s="152"/>
    </row>
    <row r="111" spans="1:15" ht="15.5" x14ac:dyDescent="0.35">
      <c r="M111" s="152"/>
      <c r="O111" s="152"/>
    </row>
    <row r="112" spans="1:15" ht="15.5" x14ac:dyDescent="0.35">
      <c r="M112" s="152"/>
      <c r="O112" s="152"/>
    </row>
    <row r="113" spans="13:15" ht="15.5" x14ac:dyDescent="0.35">
      <c r="M113" s="152"/>
      <c r="O113" s="152"/>
    </row>
    <row r="114" spans="13:15" ht="15.5" x14ac:dyDescent="0.35">
      <c r="M114" s="152"/>
      <c r="O114" s="152"/>
    </row>
    <row r="115" spans="13:15" ht="15.5" x14ac:dyDescent="0.35">
      <c r="M115" s="152"/>
      <c r="O115" s="152"/>
    </row>
    <row r="116" spans="13:15" ht="15.5" x14ac:dyDescent="0.35">
      <c r="M116" s="152"/>
      <c r="O116" s="152"/>
    </row>
    <row r="117" spans="13:15" ht="15.5" x14ac:dyDescent="0.35">
      <c r="M117" s="152"/>
      <c r="O117" s="152"/>
    </row>
    <row r="118" spans="13:15" ht="15.5" x14ac:dyDescent="0.35">
      <c r="M118" s="152"/>
      <c r="O118" s="152"/>
    </row>
    <row r="119" spans="13:15" ht="15.5" x14ac:dyDescent="0.35">
      <c r="M119" s="152"/>
      <c r="O119" s="152"/>
    </row>
    <row r="120" spans="13:15" ht="15.5" x14ac:dyDescent="0.35">
      <c r="M120" s="152"/>
      <c r="O120" s="152"/>
    </row>
    <row r="121" spans="13:15" ht="15.5" x14ac:dyDescent="0.35">
      <c r="M121" s="152"/>
      <c r="O121" s="152"/>
    </row>
    <row r="122" spans="13:15" ht="15.5" x14ac:dyDescent="0.35">
      <c r="M122" s="152"/>
      <c r="O122" s="152"/>
    </row>
    <row r="123" spans="13:15" ht="15.5" x14ac:dyDescent="0.35">
      <c r="M123" s="152"/>
      <c r="O123" s="152"/>
    </row>
    <row r="124" spans="13:15" ht="15.5" x14ac:dyDescent="0.35">
      <c r="M124" s="152"/>
      <c r="O124" s="152"/>
    </row>
    <row r="125" spans="13:15" ht="15.5" x14ac:dyDescent="0.35">
      <c r="M125" s="152"/>
      <c r="O125" s="152"/>
    </row>
    <row r="126" spans="13:15" ht="15.5" x14ac:dyDescent="0.35">
      <c r="M126" s="152"/>
      <c r="O126" s="152"/>
    </row>
    <row r="127" spans="13:15" ht="15.5" x14ac:dyDescent="0.35">
      <c r="M127" s="152"/>
      <c r="O127" s="152"/>
    </row>
    <row r="128" spans="13:15" ht="15.5" x14ac:dyDescent="0.35">
      <c r="N128" s="152"/>
    </row>
    <row r="131" spans="1:17" x14ac:dyDescent="0.35">
      <c r="J131" t="s">
        <v>128</v>
      </c>
    </row>
    <row r="132" spans="1:17" x14ac:dyDescent="0.35">
      <c r="B132" s="134" t="s">
        <v>98</v>
      </c>
      <c r="J132" t="s">
        <v>129</v>
      </c>
      <c r="M132">
        <f>6*1 + 4*0 - 2*0 + 10*4</f>
        <v>46</v>
      </c>
    </row>
    <row r="133" spans="1:17" x14ac:dyDescent="0.35">
      <c r="A133" s="134"/>
    </row>
    <row r="134" spans="1:17" x14ac:dyDescent="0.35">
      <c r="B134" s="134" t="s">
        <v>100</v>
      </c>
      <c r="C134" s="134" t="s">
        <v>101</v>
      </c>
      <c r="D134" s="134" t="s">
        <v>94</v>
      </c>
      <c r="E134" s="134" t="s">
        <v>97</v>
      </c>
    </row>
    <row r="135" spans="1:17" x14ac:dyDescent="0.35">
      <c r="B135" s="141">
        <v>1</v>
      </c>
      <c r="C135" s="141">
        <v>0</v>
      </c>
      <c r="D135" s="141">
        <v>0</v>
      </c>
      <c r="E135" s="141">
        <v>4</v>
      </c>
      <c r="J135" s="134" t="s">
        <v>98</v>
      </c>
    </row>
    <row r="136" spans="1:17" x14ac:dyDescent="0.35">
      <c r="J136" s="134"/>
    </row>
    <row r="137" spans="1:17" x14ac:dyDescent="0.35">
      <c r="B137" s="142">
        <v>6</v>
      </c>
      <c r="C137" s="142">
        <v>4</v>
      </c>
      <c r="D137" s="142">
        <v>-2</v>
      </c>
      <c r="E137" s="142">
        <v>10</v>
      </c>
      <c r="F137" s="143">
        <f>SUMPRODUCT(B137:E137,B135:E135)</f>
        <v>46</v>
      </c>
      <c r="K137" s="134" t="s">
        <v>85</v>
      </c>
      <c r="L137" s="134" t="s">
        <v>88</v>
      </c>
    </row>
    <row r="138" spans="1:17" x14ac:dyDescent="0.35">
      <c r="B138" s="135"/>
      <c r="K138" s="141">
        <v>2</v>
      </c>
      <c r="L138" s="141">
        <v>4</v>
      </c>
    </row>
    <row r="139" spans="1:17" x14ac:dyDescent="0.35">
      <c r="B139" s="142">
        <v>-1</v>
      </c>
      <c r="C139" s="142">
        <v>1</v>
      </c>
      <c r="D139" s="142">
        <v>-1</v>
      </c>
      <c r="E139" s="142">
        <v>1</v>
      </c>
      <c r="F139" s="144">
        <f>SUMPRODUCT(B139:E139,$B$135:$E$135)</f>
        <v>3</v>
      </c>
      <c r="G139" s="145" t="s">
        <v>130</v>
      </c>
      <c r="H139" s="142">
        <v>3</v>
      </c>
    </row>
    <row r="140" spans="1:17" x14ac:dyDescent="0.35">
      <c r="B140" s="142">
        <v>2</v>
      </c>
      <c r="C140" s="142">
        <v>-1</v>
      </c>
      <c r="D140" s="142">
        <v>-1</v>
      </c>
      <c r="E140" s="142">
        <v>2</v>
      </c>
      <c r="F140" s="144">
        <f>SUMPRODUCT(B140:E140,$B$135:$E$135)</f>
        <v>10</v>
      </c>
      <c r="G140" s="145" t="s">
        <v>130</v>
      </c>
      <c r="H140" s="142">
        <v>10</v>
      </c>
      <c r="K140" s="142">
        <v>3</v>
      </c>
      <c r="L140" s="142">
        <v>10</v>
      </c>
      <c r="M140" s="143">
        <f>SUMPRODUCT(K140:L140,K138:L138)</f>
        <v>46</v>
      </c>
    </row>
    <row r="141" spans="1:17" x14ac:dyDescent="0.35">
      <c r="B141" s="135"/>
      <c r="C141" s="135"/>
      <c r="D141" s="135"/>
      <c r="E141" s="135"/>
      <c r="F141" s="155"/>
      <c r="G141" s="155"/>
      <c r="H141" s="135"/>
      <c r="K141" s="135"/>
      <c r="L141" s="135"/>
    </row>
    <row r="142" spans="1:17" x14ac:dyDescent="0.35">
      <c r="B142" t="s">
        <v>131</v>
      </c>
      <c r="K142" s="135"/>
    </row>
    <row r="143" spans="1:17" x14ac:dyDescent="0.35">
      <c r="K143" s="142">
        <v>-1</v>
      </c>
      <c r="L143" s="142">
        <v>2</v>
      </c>
      <c r="M143" s="144">
        <f>SUMPRODUCT(K143:L143,$K$138:$L$138)</f>
        <v>6</v>
      </c>
      <c r="N143" s="145" t="s">
        <v>102</v>
      </c>
      <c r="O143" s="142">
        <v>6</v>
      </c>
    </row>
    <row r="144" spans="1:17" ht="28" customHeight="1" x14ac:dyDescent="0.35">
      <c r="B144" s="212" t="s">
        <v>132</v>
      </c>
      <c r="C144" s="212"/>
      <c r="D144" s="212"/>
      <c r="E144" s="212"/>
      <c r="F144" s="212"/>
      <c r="G144" s="212"/>
      <c r="H144" s="212"/>
      <c r="K144" s="142">
        <v>1</v>
      </c>
      <c r="L144" s="142">
        <v>-1</v>
      </c>
      <c r="M144" s="144">
        <f t="shared" ref="M144:M146" si="4">SUMPRODUCT(K144:L144,$K$138:$L$138)</f>
        <v>-2</v>
      </c>
      <c r="N144" s="145" t="s">
        <v>102</v>
      </c>
      <c r="O144" s="142">
        <v>4</v>
      </c>
      <c r="P144" s="156"/>
      <c r="Q144" s="156"/>
    </row>
    <row r="145" spans="1:17" ht="27" customHeight="1" x14ac:dyDescent="0.35">
      <c r="B145" s="212"/>
      <c r="C145" s="212"/>
      <c r="D145" s="212"/>
      <c r="E145" s="212"/>
      <c r="F145" s="212"/>
      <c r="G145" s="212"/>
      <c r="H145" s="212"/>
      <c r="K145" s="142">
        <v>-1</v>
      </c>
      <c r="L145" s="142">
        <v>-1</v>
      </c>
      <c r="M145" s="144">
        <f t="shared" si="4"/>
        <v>-6</v>
      </c>
      <c r="N145" s="145" t="s">
        <v>102</v>
      </c>
      <c r="O145" s="142">
        <v>-2</v>
      </c>
      <c r="P145" s="156"/>
      <c r="Q145" s="156"/>
    </row>
    <row r="146" spans="1:17" ht="21.5" customHeight="1" x14ac:dyDescent="0.35">
      <c r="B146" s="212"/>
      <c r="C146" s="212"/>
      <c r="D146" s="212"/>
      <c r="E146" s="212"/>
      <c r="F146" s="212"/>
      <c r="G146" s="212"/>
      <c r="H146" s="212"/>
      <c r="K146" s="142">
        <v>1</v>
      </c>
      <c r="L146" s="142">
        <v>2</v>
      </c>
      <c r="M146" s="144">
        <f t="shared" si="4"/>
        <v>10</v>
      </c>
      <c r="N146" s="145" t="s">
        <v>102</v>
      </c>
      <c r="O146" s="142">
        <v>10</v>
      </c>
      <c r="P146" s="156"/>
      <c r="Q146" s="156"/>
    </row>
    <row r="151" spans="1:17" ht="15.5" x14ac:dyDescent="0.35">
      <c r="B151" s="158"/>
      <c r="C151" s="158"/>
      <c r="D151" s="158"/>
      <c r="E151" s="159"/>
      <c r="F151" s="159"/>
      <c r="G151" s="159"/>
      <c r="H151" s="159"/>
      <c r="I151" s="159"/>
      <c r="J151" s="159"/>
      <c r="K151" s="159"/>
    </row>
    <row r="152" spans="1:17" ht="15.5" x14ac:dyDescent="0.35">
      <c r="A152" s="157" t="s">
        <v>138</v>
      </c>
      <c r="B152" s="158"/>
      <c r="C152" s="158"/>
      <c r="D152" s="158"/>
      <c r="E152" s="159"/>
      <c r="F152" s="159"/>
      <c r="G152" s="159"/>
      <c r="H152" s="159"/>
      <c r="I152" s="159"/>
      <c r="J152" s="159"/>
      <c r="K152" s="159"/>
    </row>
    <row r="153" spans="1:17" ht="15.5" x14ac:dyDescent="0.35">
      <c r="A153" s="157" t="s">
        <v>141</v>
      </c>
      <c r="B153" s="158"/>
      <c r="C153" s="158"/>
      <c r="D153" s="158"/>
      <c r="E153" s="159"/>
      <c r="F153" s="159"/>
      <c r="G153" s="159"/>
      <c r="H153" s="159"/>
      <c r="I153" s="159"/>
      <c r="J153" s="159"/>
      <c r="K153" s="159"/>
    </row>
    <row r="154" spans="1:17" ht="15.5" x14ac:dyDescent="0.35">
      <c r="A154" s="152" t="s">
        <v>133</v>
      </c>
      <c r="B154" s="158"/>
      <c r="C154" s="158"/>
      <c r="D154" s="158"/>
      <c r="E154" s="159"/>
      <c r="F154" s="159"/>
      <c r="G154" s="159"/>
      <c r="H154" s="159"/>
      <c r="I154" s="159"/>
      <c r="J154" s="159"/>
      <c r="K154" s="159"/>
    </row>
    <row r="155" spans="1:17" ht="15.5" x14ac:dyDescent="0.35">
      <c r="A155" s="158" t="s">
        <v>134</v>
      </c>
      <c r="B155" s="158"/>
      <c r="C155" s="158"/>
      <c r="D155" s="158"/>
      <c r="E155" s="159"/>
      <c r="F155" s="159"/>
      <c r="G155" s="159"/>
      <c r="H155" s="159"/>
      <c r="I155" s="159"/>
      <c r="J155" s="159"/>
      <c r="K155" s="159"/>
    </row>
    <row r="156" spans="1:17" ht="15.5" x14ac:dyDescent="0.35">
      <c r="A156" s="158" t="s">
        <v>135</v>
      </c>
      <c r="B156" s="157"/>
      <c r="C156" s="158"/>
      <c r="D156" s="158"/>
      <c r="E156" s="159"/>
      <c r="F156" s="159"/>
      <c r="G156" s="159"/>
      <c r="H156" s="159"/>
      <c r="I156" s="159"/>
      <c r="J156" s="159"/>
      <c r="K156" s="159"/>
    </row>
    <row r="157" spans="1:17" ht="15.5" x14ac:dyDescent="0.35">
      <c r="A157" s="157" t="s">
        <v>139</v>
      </c>
      <c r="B157" s="158"/>
      <c r="C157" s="158"/>
      <c r="D157" s="158"/>
      <c r="E157" s="159"/>
      <c r="F157" s="159"/>
      <c r="G157" s="159"/>
      <c r="H157" s="159"/>
      <c r="I157" s="159"/>
      <c r="J157" s="159"/>
      <c r="K157" s="159"/>
    </row>
    <row r="158" spans="1:17" ht="15.5" x14ac:dyDescent="0.35">
      <c r="A158" s="153" t="s">
        <v>136</v>
      </c>
      <c r="B158" s="158"/>
      <c r="C158" s="158"/>
      <c r="D158" s="158"/>
      <c r="E158" s="159"/>
      <c r="F158" s="159"/>
      <c r="G158" s="159"/>
      <c r="H158" s="159"/>
      <c r="I158" s="159"/>
      <c r="J158" s="159"/>
      <c r="K158" s="159"/>
    </row>
    <row r="159" spans="1:17" ht="15.5" x14ac:dyDescent="0.35">
      <c r="B159" s="158"/>
      <c r="C159" s="158"/>
      <c r="D159" s="158"/>
      <c r="E159" s="159"/>
      <c r="F159" s="159"/>
      <c r="G159" s="159"/>
      <c r="H159" s="159"/>
      <c r="I159" s="159"/>
      <c r="J159" s="159"/>
      <c r="K159" s="159"/>
    </row>
    <row r="160" spans="1:17" ht="15.5" x14ac:dyDescent="0.35">
      <c r="A160" s="157" t="s">
        <v>140</v>
      </c>
      <c r="B160" s="158"/>
      <c r="C160" s="158"/>
      <c r="D160" s="158"/>
      <c r="E160" s="159"/>
      <c r="F160" s="159"/>
      <c r="G160" s="159"/>
      <c r="H160" s="159"/>
      <c r="I160" s="159"/>
      <c r="J160" s="159"/>
      <c r="K160" s="159"/>
    </row>
    <row r="161" spans="1:11" ht="15.5" x14ac:dyDescent="0.35">
      <c r="A161" s="157" t="s">
        <v>137</v>
      </c>
      <c r="B161" s="158"/>
      <c r="C161" s="158"/>
      <c r="D161" s="158"/>
      <c r="E161" s="159"/>
      <c r="F161" s="159"/>
      <c r="G161" s="159"/>
      <c r="H161" s="159"/>
      <c r="I161" s="159"/>
      <c r="J161" s="159"/>
      <c r="K161" s="159"/>
    </row>
    <row r="162" spans="1:11" ht="15.5" x14ac:dyDescent="0.35">
      <c r="B162" s="158"/>
      <c r="C162" s="158"/>
      <c r="D162" s="158"/>
      <c r="E162" s="159"/>
      <c r="F162" s="159"/>
      <c r="G162" s="159"/>
      <c r="H162" s="159"/>
      <c r="I162" s="159"/>
      <c r="J162" s="159"/>
      <c r="K162" s="159"/>
    </row>
    <row r="163" spans="1:11" ht="15.5" x14ac:dyDescent="0.35">
      <c r="A163" s="157"/>
      <c r="B163" s="158"/>
      <c r="C163" s="158"/>
      <c r="D163" s="158"/>
      <c r="E163" s="159"/>
      <c r="F163" s="159"/>
      <c r="G163" s="159"/>
      <c r="H163" s="159"/>
      <c r="I163" s="159"/>
      <c r="J163" s="159"/>
      <c r="K163" s="159"/>
    </row>
    <row r="164" spans="1:11" ht="15.5" x14ac:dyDescent="0.35">
      <c r="A164" s="158"/>
      <c r="B164" s="158"/>
      <c r="C164" s="158"/>
      <c r="D164" s="158"/>
      <c r="E164" s="159"/>
      <c r="F164" s="159"/>
      <c r="G164" s="159"/>
      <c r="H164" s="159"/>
      <c r="I164" s="159"/>
      <c r="J164" s="159"/>
      <c r="K164" s="159"/>
    </row>
    <row r="165" spans="1:11" ht="15.5" x14ac:dyDescent="0.35">
      <c r="A165" s="158"/>
      <c r="B165" s="158"/>
      <c r="C165" s="158"/>
      <c r="D165" s="158"/>
      <c r="E165" s="159"/>
      <c r="F165" s="159"/>
      <c r="G165" s="159"/>
      <c r="H165" s="159"/>
      <c r="I165" s="159"/>
      <c r="J165" s="159"/>
      <c r="K165" s="159"/>
    </row>
    <row r="166" spans="1:11" ht="15.5" x14ac:dyDescent="0.35">
      <c r="A166" s="158"/>
      <c r="B166" s="158"/>
      <c r="C166" s="158"/>
      <c r="D166" s="158"/>
      <c r="E166" s="159"/>
      <c r="F166" s="159"/>
      <c r="G166" s="159"/>
      <c r="H166" s="159"/>
      <c r="I166" s="159"/>
      <c r="J166" s="159"/>
      <c r="K166" s="159"/>
    </row>
    <row r="167" spans="1:11" ht="15.5" x14ac:dyDescent="0.35">
      <c r="A167" s="157"/>
      <c r="B167" s="158"/>
      <c r="C167" s="158"/>
      <c r="D167" s="158"/>
      <c r="E167" s="159"/>
      <c r="F167" s="159"/>
      <c r="G167" s="159"/>
      <c r="H167" s="159"/>
      <c r="I167" s="159"/>
      <c r="J167" s="159"/>
      <c r="K167" s="159"/>
    </row>
  </sheetData>
  <mergeCells count="9">
    <mergeCell ref="I31:N33"/>
    <mergeCell ref="A34:M34"/>
    <mergeCell ref="J89:P91"/>
    <mergeCell ref="B89:H91"/>
    <mergeCell ref="B144:H146"/>
    <mergeCell ref="A36:E36"/>
    <mergeCell ref="A37:E37"/>
    <mergeCell ref="A45:G45"/>
    <mergeCell ref="A31:G33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54"/>
  <sheetViews>
    <sheetView zoomScale="62" zoomScaleNormal="55" workbookViewId="0">
      <selection activeCell="H74" sqref="H74"/>
    </sheetView>
  </sheetViews>
  <sheetFormatPr defaultRowHeight="14.5" x14ac:dyDescent="0.35"/>
  <sheetData>
    <row r="1" spans="1:7" x14ac:dyDescent="0.35">
      <c r="A1" s="148" t="s">
        <v>110</v>
      </c>
      <c r="B1" s="147"/>
      <c r="C1" s="147"/>
      <c r="D1" s="147"/>
      <c r="E1" s="147"/>
      <c r="F1" s="147"/>
      <c r="G1" s="147"/>
    </row>
    <row r="2" spans="1:7" x14ac:dyDescent="0.35">
      <c r="A2" s="148" t="s">
        <v>211</v>
      </c>
      <c r="B2" s="147"/>
      <c r="C2" s="147"/>
      <c r="D2" s="147"/>
      <c r="E2" s="147"/>
      <c r="F2" s="147"/>
      <c r="G2" s="147"/>
    </row>
    <row r="3" spans="1:7" x14ac:dyDescent="0.35">
      <c r="A3" s="148" t="s">
        <v>111</v>
      </c>
      <c r="B3" s="147"/>
      <c r="C3" s="147"/>
      <c r="D3" s="147"/>
      <c r="E3" s="147"/>
      <c r="F3" s="147"/>
      <c r="G3" s="147"/>
    </row>
    <row r="4" spans="1:7" x14ac:dyDescent="0.35">
      <c r="A4" s="98"/>
      <c r="B4" s="98"/>
      <c r="C4" s="98"/>
      <c r="D4" s="98"/>
      <c r="E4" s="98"/>
      <c r="F4" s="98"/>
      <c r="G4" s="98"/>
    </row>
    <row r="5" spans="1:7" x14ac:dyDescent="0.35">
      <c r="A5" s="98"/>
      <c r="B5" s="98"/>
      <c r="C5" s="98"/>
      <c r="D5" s="98"/>
      <c r="E5" s="98"/>
      <c r="F5" s="98"/>
      <c r="G5" s="98"/>
    </row>
    <row r="6" spans="1:7" x14ac:dyDescent="0.35">
      <c r="A6" s="98"/>
      <c r="B6" s="98"/>
      <c r="C6" s="98"/>
      <c r="D6" s="98"/>
      <c r="E6" s="98"/>
      <c r="F6" s="98"/>
      <c r="G6" s="98"/>
    </row>
    <row r="7" spans="1:7" x14ac:dyDescent="0.35">
      <c r="A7" s="98"/>
      <c r="B7" s="98"/>
      <c r="C7" s="98"/>
      <c r="D7" s="98"/>
      <c r="E7" s="98"/>
      <c r="F7" s="98"/>
      <c r="G7" s="98"/>
    </row>
    <row r="8" spans="1:7" x14ac:dyDescent="0.35">
      <c r="A8" s="98"/>
      <c r="B8" s="98"/>
      <c r="C8" s="98"/>
      <c r="D8" s="98"/>
      <c r="E8" s="98"/>
      <c r="F8" s="98"/>
      <c r="G8" s="98"/>
    </row>
    <row r="9" spans="1:7" x14ac:dyDescent="0.35">
      <c r="A9" s="98"/>
      <c r="B9" s="98"/>
      <c r="C9" s="98"/>
      <c r="D9" s="98"/>
      <c r="E9" s="98"/>
      <c r="F9" s="98"/>
      <c r="G9" s="98"/>
    </row>
    <row r="10" spans="1:7" x14ac:dyDescent="0.35">
      <c r="A10" s="98"/>
      <c r="B10" s="98"/>
      <c r="C10" s="98"/>
      <c r="D10" s="98"/>
      <c r="E10" s="98"/>
      <c r="F10" s="98"/>
      <c r="G10" s="98"/>
    </row>
    <row r="11" spans="1:7" x14ac:dyDescent="0.35">
      <c r="A11" s="98"/>
      <c r="B11" s="98"/>
      <c r="C11" s="98"/>
      <c r="D11" s="98"/>
      <c r="E11" s="98"/>
      <c r="F11" s="98"/>
      <c r="G11" s="98"/>
    </row>
    <row r="12" spans="1:7" x14ac:dyDescent="0.35">
      <c r="A12" s="98"/>
      <c r="B12" s="98"/>
      <c r="C12" s="98"/>
      <c r="D12" s="98"/>
      <c r="E12" s="98"/>
      <c r="F12" s="98"/>
      <c r="G12" s="98"/>
    </row>
    <row r="13" spans="1:7" x14ac:dyDescent="0.35">
      <c r="A13" s="98"/>
      <c r="B13" s="98"/>
      <c r="C13" s="98"/>
      <c r="D13" s="98"/>
      <c r="E13" s="98"/>
      <c r="F13" s="98"/>
      <c r="G13" s="98"/>
    </row>
    <row r="14" spans="1:7" x14ac:dyDescent="0.35">
      <c r="A14" s="98"/>
      <c r="B14" s="98"/>
      <c r="C14" s="98"/>
      <c r="D14" s="98"/>
      <c r="E14" s="98"/>
      <c r="F14" s="98"/>
      <c r="G14" s="98"/>
    </row>
    <row r="15" spans="1:7" x14ac:dyDescent="0.35">
      <c r="A15" s="98"/>
      <c r="B15" s="98"/>
      <c r="C15" s="98"/>
      <c r="D15" s="98"/>
      <c r="E15" s="98"/>
      <c r="F15" s="98"/>
      <c r="G15" s="98"/>
    </row>
    <row r="16" spans="1:7" x14ac:dyDescent="0.35">
      <c r="A16" s="98"/>
      <c r="B16" s="98"/>
      <c r="C16" s="98"/>
      <c r="D16" s="98"/>
      <c r="E16" s="98"/>
      <c r="F16" s="98"/>
      <c r="G16" s="98"/>
    </row>
    <row r="17" spans="1:7" x14ac:dyDescent="0.35">
      <c r="A17" s="98"/>
      <c r="B17" s="98"/>
      <c r="C17" s="98"/>
      <c r="D17" s="98"/>
      <c r="E17" s="98"/>
      <c r="F17" s="98"/>
      <c r="G17" s="98"/>
    </row>
    <row r="18" spans="1:7" x14ac:dyDescent="0.35">
      <c r="A18" s="98"/>
      <c r="B18" s="98"/>
      <c r="C18" s="98"/>
      <c r="D18" s="98"/>
      <c r="E18" s="98"/>
      <c r="F18" s="98"/>
      <c r="G18" s="98"/>
    </row>
    <row r="19" spans="1:7" x14ac:dyDescent="0.35">
      <c r="A19" s="98"/>
      <c r="B19" s="98"/>
      <c r="C19" s="98"/>
      <c r="D19" s="98"/>
      <c r="E19" s="98"/>
      <c r="F19" s="98"/>
      <c r="G19" s="98"/>
    </row>
    <row r="20" spans="1:7" x14ac:dyDescent="0.35">
      <c r="A20" s="98"/>
      <c r="B20" s="98"/>
      <c r="C20" s="98"/>
      <c r="D20" s="98"/>
      <c r="E20" s="98"/>
      <c r="F20" s="98"/>
      <c r="G20" s="98"/>
    </row>
    <row r="21" spans="1:7" x14ac:dyDescent="0.35">
      <c r="A21" s="98"/>
      <c r="B21" s="98"/>
      <c r="C21" s="98"/>
      <c r="D21" s="98"/>
      <c r="E21" s="98"/>
      <c r="F21" s="98"/>
      <c r="G21" s="98"/>
    </row>
    <row r="22" spans="1:7" x14ac:dyDescent="0.35">
      <c r="A22" s="98"/>
      <c r="B22" s="98"/>
      <c r="C22" s="98"/>
      <c r="D22" s="98"/>
      <c r="E22" s="98"/>
      <c r="F22" s="98"/>
      <c r="G22" s="98"/>
    </row>
    <row r="23" spans="1:7" x14ac:dyDescent="0.35">
      <c r="A23" s="98"/>
      <c r="B23" s="98"/>
      <c r="C23" s="98"/>
      <c r="D23" s="98"/>
      <c r="E23" s="98"/>
      <c r="F23" s="98"/>
      <c r="G23" s="98"/>
    </row>
    <row r="24" spans="1:7" x14ac:dyDescent="0.35">
      <c r="A24" s="98"/>
      <c r="B24" s="98"/>
      <c r="C24" s="98"/>
      <c r="D24" s="98"/>
      <c r="E24" s="98"/>
      <c r="F24" s="98"/>
      <c r="G24" s="98"/>
    </row>
    <row r="25" spans="1:7" x14ac:dyDescent="0.35">
      <c r="A25" s="98"/>
      <c r="B25" s="98"/>
      <c r="C25" s="98"/>
      <c r="D25" s="98"/>
      <c r="E25" s="98"/>
      <c r="F25" s="98"/>
      <c r="G25" s="98"/>
    </row>
    <row r="26" spans="1:7" x14ac:dyDescent="0.35">
      <c r="A26" s="98"/>
      <c r="B26" s="98"/>
      <c r="C26" s="98"/>
      <c r="D26" s="98"/>
      <c r="E26" s="98"/>
      <c r="F26" s="98"/>
      <c r="G26" s="98"/>
    </row>
    <row r="27" spans="1:7" x14ac:dyDescent="0.35">
      <c r="A27" s="98"/>
      <c r="B27" s="98"/>
      <c r="C27" s="98"/>
      <c r="D27" s="98"/>
      <c r="E27" s="98"/>
      <c r="F27" s="98"/>
      <c r="G27" s="98"/>
    </row>
    <row r="28" spans="1:7" x14ac:dyDescent="0.35">
      <c r="A28" s="98"/>
      <c r="B28" s="98"/>
      <c r="C28" s="98"/>
      <c r="D28" s="98"/>
      <c r="E28" s="98"/>
      <c r="F28" s="98"/>
      <c r="G28" s="98"/>
    </row>
    <row r="29" spans="1:7" x14ac:dyDescent="0.35">
      <c r="A29" s="98"/>
      <c r="B29" s="98"/>
      <c r="C29" s="98"/>
      <c r="D29" s="98"/>
      <c r="E29" s="98"/>
      <c r="F29" s="98"/>
      <c r="G29" s="98"/>
    </row>
    <row r="30" spans="1:7" x14ac:dyDescent="0.35">
      <c r="A30" s="98"/>
      <c r="B30" s="98"/>
      <c r="C30" s="98"/>
      <c r="D30" s="98"/>
      <c r="E30" s="98"/>
      <c r="F30" s="98"/>
      <c r="G30" s="98"/>
    </row>
    <row r="31" spans="1:7" x14ac:dyDescent="0.35">
      <c r="A31" s="98"/>
      <c r="B31" s="98"/>
      <c r="C31" s="98"/>
      <c r="D31" s="98"/>
      <c r="E31" s="98"/>
      <c r="F31" s="98"/>
      <c r="G31" s="98"/>
    </row>
    <row r="32" spans="1:7" x14ac:dyDescent="0.35">
      <c r="A32" s="98"/>
      <c r="B32" s="98"/>
      <c r="C32" s="98"/>
      <c r="D32" s="98"/>
      <c r="E32" s="98"/>
      <c r="F32" s="98"/>
      <c r="G32" s="98"/>
    </row>
    <row r="33" spans="1:7" x14ac:dyDescent="0.35">
      <c r="A33" s="98"/>
      <c r="B33" s="98"/>
      <c r="C33" s="98"/>
      <c r="D33" s="98"/>
      <c r="E33" s="98"/>
      <c r="F33" s="98"/>
      <c r="G33" s="98"/>
    </row>
    <row r="34" spans="1:7" x14ac:dyDescent="0.35">
      <c r="A34" s="98"/>
      <c r="B34" s="98"/>
      <c r="C34" s="98"/>
      <c r="D34" s="98"/>
      <c r="E34" s="98"/>
      <c r="F34" s="98"/>
      <c r="G34" s="98"/>
    </row>
    <row r="35" spans="1:7" x14ac:dyDescent="0.35">
      <c r="A35" s="98"/>
      <c r="B35" s="98"/>
      <c r="C35" s="98"/>
      <c r="D35" s="98"/>
      <c r="E35" s="98"/>
      <c r="F35" s="98"/>
      <c r="G35" s="98"/>
    </row>
    <row r="36" spans="1:7" x14ac:dyDescent="0.35">
      <c r="A36" s="98"/>
      <c r="B36" s="98"/>
      <c r="C36" s="98"/>
      <c r="D36" s="98"/>
      <c r="E36" s="98"/>
      <c r="F36" s="98"/>
      <c r="G36" s="98"/>
    </row>
    <row r="37" spans="1:7" x14ac:dyDescent="0.35">
      <c r="A37" s="98"/>
      <c r="B37" s="98"/>
      <c r="C37" s="98"/>
      <c r="D37" s="98"/>
      <c r="E37" s="98"/>
      <c r="F37" s="98"/>
      <c r="G37" s="98"/>
    </row>
    <row r="38" spans="1:7" x14ac:dyDescent="0.35">
      <c r="A38" s="98"/>
      <c r="B38" s="98"/>
      <c r="C38" s="98"/>
      <c r="D38" s="98"/>
      <c r="E38" s="98"/>
      <c r="F38" s="98"/>
      <c r="G38" s="98"/>
    </row>
    <row r="39" spans="1:7" x14ac:dyDescent="0.35">
      <c r="A39" s="98"/>
      <c r="B39" s="98"/>
      <c r="C39" s="98"/>
      <c r="D39" s="98"/>
      <c r="E39" s="98"/>
      <c r="F39" s="98"/>
      <c r="G39" s="98"/>
    </row>
    <row r="40" spans="1:7" x14ac:dyDescent="0.35">
      <c r="A40" s="98"/>
      <c r="B40" s="98"/>
      <c r="C40" s="98"/>
      <c r="D40" s="98"/>
      <c r="E40" s="98"/>
      <c r="F40" s="98"/>
      <c r="G40" s="98"/>
    </row>
    <row r="41" spans="1:7" x14ac:dyDescent="0.35">
      <c r="A41" s="98"/>
      <c r="B41" s="98"/>
      <c r="C41" s="98"/>
      <c r="D41" s="98"/>
      <c r="E41" s="98"/>
      <c r="F41" s="98"/>
      <c r="G41" s="98"/>
    </row>
    <row r="42" spans="1:7" x14ac:dyDescent="0.35">
      <c r="A42" s="98"/>
      <c r="B42" s="98"/>
      <c r="C42" s="98"/>
      <c r="D42" s="98"/>
      <c r="E42" s="98"/>
      <c r="F42" s="98"/>
      <c r="G42" s="98"/>
    </row>
    <row r="43" spans="1:7" x14ac:dyDescent="0.35">
      <c r="A43" s="98"/>
      <c r="B43" s="98"/>
      <c r="C43" s="98"/>
      <c r="D43" s="98"/>
      <c r="E43" s="98"/>
      <c r="F43" s="98"/>
      <c r="G43" s="98"/>
    </row>
    <row r="44" spans="1:7" x14ac:dyDescent="0.35">
      <c r="A44" s="98"/>
      <c r="B44" s="98"/>
      <c r="C44" s="98"/>
      <c r="D44" s="98"/>
      <c r="E44" s="98"/>
      <c r="F44" s="98"/>
      <c r="G44" s="98"/>
    </row>
    <row r="45" spans="1:7" x14ac:dyDescent="0.35">
      <c r="A45" s="98"/>
      <c r="B45" s="98"/>
      <c r="C45" s="98"/>
      <c r="D45" s="98"/>
      <c r="E45" s="98"/>
      <c r="F45" s="98"/>
      <c r="G45" s="98"/>
    </row>
    <row r="46" spans="1:7" x14ac:dyDescent="0.35">
      <c r="A46" s="149" t="s">
        <v>112</v>
      </c>
      <c r="B46" s="98"/>
      <c r="C46" s="98"/>
      <c r="D46" s="98"/>
      <c r="E46" s="98"/>
      <c r="F46" s="98"/>
      <c r="G46" s="98"/>
    </row>
    <row r="48" spans="1:7" x14ac:dyDescent="0.35">
      <c r="A48" t="s">
        <v>144</v>
      </c>
    </row>
    <row r="53" spans="1:3" ht="15" thickBot="1" x14ac:dyDescent="0.4"/>
    <row r="54" spans="1:3" ht="15" thickBot="1" x14ac:dyDescent="0.4">
      <c r="A54" s="161" t="s">
        <v>4</v>
      </c>
      <c r="B54" s="161" t="s">
        <v>5</v>
      </c>
      <c r="C54" s="161" t="s">
        <v>145</v>
      </c>
    </row>
    <row r="55" spans="1:3" ht="15" thickBot="1" x14ac:dyDescent="0.4">
      <c r="A55" s="162">
        <v>20.000000088512884</v>
      </c>
      <c r="B55" s="162">
        <v>49.99999973446134</v>
      </c>
      <c r="C55" s="163">
        <f>320*A55-2*A55^2+280*B55-2*B55^2</f>
        <v>14600</v>
      </c>
    </row>
    <row r="56" spans="1:3" ht="15" thickBot="1" x14ac:dyDescent="0.4"/>
    <row r="57" spans="1:3" ht="15" thickBot="1" x14ac:dyDescent="0.4">
      <c r="A57" s="164">
        <f>2*A55+2*B55</f>
        <v>139.99999964594844</v>
      </c>
      <c r="B57" t="s">
        <v>9</v>
      </c>
      <c r="C57" s="161">
        <v>160</v>
      </c>
    </row>
    <row r="58" spans="1:3" ht="15" thickBot="1" x14ac:dyDescent="0.4">
      <c r="A58" s="164">
        <f>6*A55+2*B55</f>
        <v>220</v>
      </c>
      <c r="B58" t="s">
        <v>9</v>
      </c>
      <c r="C58" s="161">
        <v>220</v>
      </c>
    </row>
    <row r="59" spans="1:3" ht="15" thickBot="1" x14ac:dyDescent="0.4">
      <c r="A59" s="164">
        <f>A55</f>
        <v>20.000000088512884</v>
      </c>
      <c r="B59" t="s">
        <v>10</v>
      </c>
      <c r="C59" s="161">
        <v>10</v>
      </c>
    </row>
    <row r="60" spans="1:3" ht="15" thickBot="1" x14ac:dyDescent="0.4">
      <c r="A60" s="164">
        <f>B55</f>
        <v>49.99999973446134</v>
      </c>
      <c r="B60" t="s">
        <v>10</v>
      </c>
      <c r="C60" s="161">
        <v>20</v>
      </c>
    </row>
    <row r="62" spans="1:3" x14ac:dyDescent="0.35">
      <c r="A62" t="s">
        <v>146</v>
      </c>
    </row>
    <row r="64" spans="1:3" x14ac:dyDescent="0.35">
      <c r="A64" t="s">
        <v>147</v>
      </c>
    </row>
    <row r="67" spans="1:3" ht="15" thickBot="1" x14ac:dyDescent="0.4"/>
    <row r="68" spans="1:3" ht="15" thickBot="1" x14ac:dyDescent="0.4">
      <c r="A68" s="161" t="s">
        <v>4</v>
      </c>
      <c r="B68" s="161" t="s">
        <v>5</v>
      </c>
      <c r="C68" s="161" t="s">
        <v>145</v>
      </c>
    </row>
    <row r="69" spans="1:3" ht="15" thickBot="1" x14ac:dyDescent="0.4">
      <c r="A69" s="162">
        <v>1.9999999999999973</v>
      </c>
      <c r="B69" s="162">
        <v>3.0000000000000049</v>
      </c>
      <c r="C69" s="163">
        <f>A69^2+(B69-2)^2</f>
        <v>4.9999999999999991</v>
      </c>
    </row>
    <row r="70" spans="1:3" ht="15" thickBot="1" x14ac:dyDescent="0.4"/>
    <row r="71" spans="1:3" ht="15" thickBot="1" x14ac:dyDescent="0.4">
      <c r="A71" s="164">
        <f>2*A69+B69</f>
        <v>7</v>
      </c>
      <c r="B71" t="s">
        <v>10</v>
      </c>
      <c r="C71" s="161">
        <v>7</v>
      </c>
    </row>
    <row r="72" spans="1:3" ht="15" thickBot="1" x14ac:dyDescent="0.4">
      <c r="A72" s="164">
        <f>A69+2*B69</f>
        <v>8.0000000000000071</v>
      </c>
      <c r="B72" t="s">
        <v>10</v>
      </c>
      <c r="C72" s="161">
        <v>5</v>
      </c>
    </row>
    <row r="74" spans="1:3" x14ac:dyDescent="0.35">
      <c r="A74" t="s">
        <v>148</v>
      </c>
    </row>
    <row r="76" spans="1:3" x14ac:dyDescent="0.35">
      <c r="A76" t="s">
        <v>43</v>
      </c>
    </row>
    <row r="77" spans="1:3" x14ac:dyDescent="0.35">
      <c r="A77" t="s">
        <v>149</v>
      </c>
    </row>
    <row r="78" spans="1:3" x14ac:dyDescent="0.35">
      <c r="A78" t="s">
        <v>150</v>
      </c>
    </row>
    <row r="79" spans="1:3" x14ac:dyDescent="0.35">
      <c r="A79" t="s">
        <v>151</v>
      </c>
    </row>
    <row r="80" spans="1:3" x14ac:dyDescent="0.35">
      <c r="A80" t="s">
        <v>152</v>
      </c>
    </row>
    <row r="81" spans="1:4" x14ac:dyDescent="0.35">
      <c r="A81" t="s">
        <v>153</v>
      </c>
    </row>
    <row r="82" spans="1:4" ht="15" thickBot="1" x14ac:dyDescent="0.4"/>
    <row r="83" spans="1:4" ht="15" thickBot="1" x14ac:dyDescent="0.4">
      <c r="A83" s="161" t="s">
        <v>4</v>
      </c>
      <c r="B83" s="161" t="s">
        <v>5</v>
      </c>
      <c r="C83" s="161" t="s">
        <v>94</v>
      </c>
      <c r="D83" s="161" t="s">
        <v>154</v>
      </c>
    </row>
    <row r="84" spans="1:4" ht="15" thickBot="1" x14ac:dyDescent="0.4">
      <c r="A84" s="162">
        <v>0</v>
      </c>
      <c r="B84" s="165">
        <v>0</v>
      </c>
      <c r="C84" s="165">
        <v>1.9999999299031916</v>
      </c>
      <c r="D84" s="166">
        <f>COS(2*A84^2 + 2*B84^2) - C84+1</f>
        <v>7.0096808357789087E-8</v>
      </c>
    </row>
    <row r="85" spans="1:4" ht="15" thickBot="1" x14ac:dyDescent="0.4"/>
    <row r="86" spans="1:4" ht="15" thickBot="1" x14ac:dyDescent="0.4">
      <c r="A86" s="164">
        <f>A84^2+B84^2+C84^2</f>
        <v>3.9999997196127715</v>
      </c>
      <c r="B86" t="s">
        <v>9</v>
      </c>
      <c r="C86" s="161">
        <v>4</v>
      </c>
    </row>
    <row r="87" spans="1:4" ht="15" thickBot="1" x14ac:dyDescent="0.4">
      <c r="A87" s="164">
        <f>A84</f>
        <v>0</v>
      </c>
      <c r="B87" t="s">
        <v>10</v>
      </c>
      <c r="C87" s="161">
        <v>0</v>
      </c>
    </row>
    <row r="88" spans="1:4" ht="15" thickBot="1" x14ac:dyDescent="0.4">
      <c r="A88" s="164">
        <f>B84</f>
        <v>0</v>
      </c>
      <c r="B88" t="s">
        <v>10</v>
      </c>
      <c r="C88" s="161">
        <v>0</v>
      </c>
    </row>
    <row r="89" spans="1:4" ht="15" thickBot="1" x14ac:dyDescent="0.4">
      <c r="A89" s="164">
        <f>C84</f>
        <v>1.9999999299031916</v>
      </c>
      <c r="B89" t="s">
        <v>10</v>
      </c>
      <c r="C89" s="161">
        <v>0</v>
      </c>
    </row>
    <row r="92" spans="1:4" ht="15" thickBot="1" x14ac:dyDescent="0.4">
      <c r="A92" t="s">
        <v>155</v>
      </c>
    </row>
    <row r="93" spans="1:4" ht="15" thickBot="1" x14ac:dyDescent="0.4">
      <c r="A93" s="167" t="s">
        <v>156</v>
      </c>
    </row>
    <row r="94" spans="1:4" ht="15" thickBot="1" x14ac:dyDescent="0.4">
      <c r="A94" s="168" t="s">
        <v>157</v>
      </c>
      <c r="C94" s="169" t="s">
        <v>87</v>
      </c>
    </row>
    <row r="95" spans="1:4" ht="15" thickBot="1" x14ac:dyDescent="0.4">
      <c r="A95" s="168" t="s">
        <v>158</v>
      </c>
      <c r="C95" s="169" t="s">
        <v>90</v>
      </c>
    </row>
    <row r="96" spans="1:4" ht="15" thickBot="1" x14ac:dyDescent="0.4">
      <c r="A96" s="168" t="s">
        <v>159</v>
      </c>
      <c r="C96" s="169" t="s">
        <v>93</v>
      </c>
    </row>
    <row r="97" spans="1:2" ht="15" thickBot="1" x14ac:dyDescent="0.4">
      <c r="A97" s="170" t="s">
        <v>151</v>
      </c>
      <c r="B97" s="37"/>
    </row>
    <row r="98" spans="1:2" ht="15" thickBot="1" x14ac:dyDescent="0.4">
      <c r="A98" s="171" t="s">
        <v>152</v>
      </c>
    </row>
    <row r="132" spans="1:3" ht="15" thickBot="1" x14ac:dyDescent="0.4">
      <c r="A132" t="s">
        <v>160</v>
      </c>
    </row>
    <row r="133" spans="1:3" ht="15" thickBot="1" x14ac:dyDescent="0.4">
      <c r="A133" s="167" t="s">
        <v>156</v>
      </c>
    </row>
    <row r="134" spans="1:3" ht="15" thickBot="1" x14ac:dyDescent="0.4">
      <c r="A134" s="168" t="s">
        <v>157</v>
      </c>
    </row>
    <row r="135" spans="1:3" ht="15" thickBot="1" x14ac:dyDescent="0.4">
      <c r="A135" s="168" t="s">
        <v>158</v>
      </c>
    </row>
    <row r="136" spans="1:3" ht="15" thickBot="1" x14ac:dyDescent="0.4">
      <c r="A136" s="168" t="s">
        <v>159</v>
      </c>
    </row>
    <row r="137" spans="1:3" ht="15" thickBot="1" x14ac:dyDescent="0.4">
      <c r="A137" s="172" t="s">
        <v>151</v>
      </c>
    </row>
    <row r="138" spans="1:3" x14ac:dyDescent="0.35">
      <c r="A138" s="173" t="s">
        <v>152</v>
      </c>
    </row>
    <row r="139" spans="1:3" x14ac:dyDescent="0.35">
      <c r="A139" s="37"/>
    </row>
    <row r="140" spans="1:3" ht="15" thickBot="1" x14ac:dyDescent="0.4"/>
    <row r="141" spans="1:3" ht="15" thickBot="1" x14ac:dyDescent="0.4">
      <c r="A141" s="161" t="s">
        <v>4</v>
      </c>
      <c r="B141" s="161" t="s">
        <v>5</v>
      </c>
      <c r="C141" s="161" t="s">
        <v>145</v>
      </c>
    </row>
    <row r="142" spans="1:3" ht="15" thickBot="1" x14ac:dyDescent="0.4">
      <c r="A142" s="162">
        <v>6.4</v>
      </c>
      <c r="B142" s="162">
        <v>2.8000000000000007</v>
      </c>
      <c r="C142" s="163">
        <f>(A142-8)^2+(B142-6)^2</f>
        <v>12.799999999999994</v>
      </c>
    </row>
    <row r="143" spans="1:3" ht="15" thickBot="1" x14ac:dyDescent="0.4"/>
    <row r="144" spans="1:3" ht="15" thickBot="1" x14ac:dyDescent="0.4">
      <c r="A144" s="164">
        <f>2*A142+B142</f>
        <v>15.600000000000001</v>
      </c>
      <c r="B144" t="s">
        <v>10</v>
      </c>
      <c r="C144" s="161">
        <v>2</v>
      </c>
    </row>
    <row r="145" spans="1:3" ht="15" thickBot="1" x14ac:dyDescent="0.4">
      <c r="A145" s="164">
        <f>-3*A142+4*B142</f>
        <v>-8</v>
      </c>
      <c r="B145" t="s">
        <v>9</v>
      </c>
      <c r="C145" s="161">
        <v>12</v>
      </c>
    </row>
    <row r="146" spans="1:3" ht="15" thickBot="1" x14ac:dyDescent="0.4">
      <c r="A146" s="164">
        <f>A142+2*B142</f>
        <v>12.000000000000002</v>
      </c>
      <c r="B146" t="s">
        <v>9</v>
      </c>
      <c r="C146" s="161">
        <v>12</v>
      </c>
    </row>
    <row r="148" spans="1:3" ht="15" thickBot="1" x14ac:dyDescent="0.4"/>
    <row r="149" spans="1:3" ht="15" thickBot="1" x14ac:dyDescent="0.4">
      <c r="A149" s="161" t="s">
        <v>4</v>
      </c>
      <c r="B149" s="161" t="s">
        <v>5</v>
      </c>
      <c r="C149" s="161" t="s">
        <v>145</v>
      </c>
    </row>
    <row r="150" spans="1:3" ht="15" thickBot="1" x14ac:dyDescent="0.4">
      <c r="A150" s="162">
        <v>0</v>
      </c>
      <c r="B150" s="162">
        <v>2.0000000000000004</v>
      </c>
      <c r="C150" s="163">
        <f>(A150-8)^2+(B150-6)^2</f>
        <v>80</v>
      </c>
    </row>
    <row r="151" spans="1:3" ht="15" thickBot="1" x14ac:dyDescent="0.4"/>
    <row r="152" spans="1:3" ht="15" thickBot="1" x14ac:dyDescent="0.4">
      <c r="A152" s="164">
        <f>2*A150+B150</f>
        <v>2.0000000000000004</v>
      </c>
      <c r="B152" t="s">
        <v>10</v>
      </c>
      <c r="C152" s="161">
        <v>2</v>
      </c>
    </row>
    <row r="153" spans="1:3" ht="15" thickBot="1" x14ac:dyDescent="0.4">
      <c r="A153" s="164">
        <f>-3*A150+4*B150</f>
        <v>8.0000000000000018</v>
      </c>
      <c r="B153" t="s">
        <v>9</v>
      </c>
      <c r="C153" s="161">
        <v>12</v>
      </c>
    </row>
    <row r="154" spans="1:3" ht="15" thickBot="1" x14ac:dyDescent="0.4">
      <c r="A154" s="164">
        <f>A150+2*B150</f>
        <v>4.0000000000000009</v>
      </c>
      <c r="B154" t="s">
        <v>9</v>
      </c>
      <c r="C154" s="161">
        <v>12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77"/>
  <sheetViews>
    <sheetView tabSelected="1" topLeftCell="A101" zoomScale="73" workbookViewId="0">
      <selection activeCell="I18" sqref="I18"/>
    </sheetView>
  </sheetViews>
  <sheetFormatPr defaultColWidth="8.90625" defaultRowHeight="14.5" x14ac:dyDescent="0.35"/>
  <cols>
    <col min="1" max="1" width="10.81640625" style="175" customWidth="1"/>
    <col min="2" max="16384" width="8.90625" style="175"/>
  </cols>
  <sheetData>
    <row r="1" spans="1:1" x14ac:dyDescent="0.35">
      <c r="A1" s="174" t="s">
        <v>81</v>
      </c>
    </row>
    <row r="2" spans="1:1" x14ac:dyDescent="0.35">
      <c r="A2" s="176" t="s">
        <v>161</v>
      </c>
    </row>
    <row r="3" spans="1:1" x14ac:dyDescent="0.35">
      <c r="A3" s="177" t="s">
        <v>162</v>
      </c>
    </row>
    <row r="4" spans="1:1" x14ac:dyDescent="0.35">
      <c r="A4" s="178" t="s">
        <v>163</v>
      </c>
    </row>
    <row r="24" spans="1:3" x14ac:dyDescent="0.35">
      <c r="A24" s="179" t="s">
        <v>82</v>
      </c>
    </row>
    <row r="25" spans="1:3" x14ac:dyDescent="0.35">
      <c r="C25" s="216" t="s">
        <v>164</v>
      </c>
    </row>
    <row r="26" spans="1:3" x14ac:dyDescent="0.35">
      <c r="C26" s="216" t="s">
        <v>165</v>
      </c>
    </row>
    <row r="27" spans="1:3" x14ac:dyDescent="0.35">
      <c r="C27" s="216" t="s">
        <v>166</v>
      </c>
    </row>
    <row r="28" spans="1:3" x14ac:dyDescent="0.35">
      <c r="C28" s="216"/>
    </row>
    <row r="29" spans="1:3" x14ac:dyDescent="0.35">
      <c r="C29" s="216" t="s">
        <v>167</v>
      </c>
    </row>
    <row r="30" spans="1:3" x14ac:dyDescent="0.35">
      <c r="C30" s="216" t="s">
        <v>168</v>
      </c>
    </row>
    <row r="31" spans="1:3" x14ac:dyDescent="0.35">
      <c r="C31" s="216" t="s">
        <v>169</v>
      </c>
    </row>
    <row r="32" spans="1:3" x14ac:dyDescent="0.35">
      <c r="C32" s="216" t="s">
        <v>170</v>
      </c>
    </row>
    <row r="33" spans="1:4" x14ac:dyDescent="0.35">
      <c r="C33" s="216" t="s">
        <v>171</v>
      </c>
    </row>
    <row r="34" spans="1:4" x14ac:dyDescent="0.35">
      <c r="C34" s="216" t="s">
        <v>172</v>
      </c>
    </row>
    <row r="35" spans="1:4" x14ac:dyDescent="0.35">
      <c r="C35" s="216" t="s">
        <v>173</v>
      </c>
    </row>
    <row r="36" spans="1:4" x14ac:dyDescent="0.35">
      <c r="C36" s="216" t="s">
        <v>174</v>
      </c>
    </row>
    <row r="37" spans="1:4" x14ac:dyDescent="0.35">
      <c r="C37" s="216" t="s">
        <v>175</v>
      </c>
    </row>
    <row r="38" spans="1:4" x14ac:dyDescent="0.35">
      <c r="C38" s="216" t="s">
        <v>176</v>
      </c>
    </row>
    <row r="39" spans="1:4" x14ac:dyDescent="0.35">
      <c r="C39" s="216" t="s">
        <v>177</v>
      </c>
    </row>
    <row r="40" spans="1:4" x14ac:dyDescent="0.35">
      <c r="C40" s="216" t="s">
        <v>178</v>
      </c>
    </row>
    <row r="42" spans="1:4" x14ac:dyDescent="0.35">
      <c r="A42" s="179" t="s">
        <v>98</v>
      </c>
    </row>
    <row r="44" spans="1:4" x14ac:dyDescent="0.35">
      <c r="A44" s="175" t="s">
        <v>4</v>
      </c>
      <c r="B44" s="175" t="s">
        <v>5</v>
      </c>
      <c r="C44" s="175" t="s">
        <v>94</v>
      </c>
    </row>
    <row r="45" spans="1:4" x14ac:dyDescent="0.35">
      <c r="A45" s="187">
        <v>142.8571428571428</v>
      </c>
      <c r="B45" s="187">
        <v>595.2380952380953</v>
      </c>
      <c r="C45" s="187">
        <v>0</v>
      </c>
    </row>
    <row r="46" spans="1:4" ht="15" thickBot="1" x14ac:dyDescent="0.4"/>
    <row r="47" spans="1:4" ht="15" thickBot="1" x14ac:dyDescent="0.4">
      <c r="A47" s="188">
        <v>20</v>
      </c>
      <c r="B47" s="188">
        <v>40</v>
      </c>
      <c r="C47" s="189">
        <v>50</v>
      </c>
      <c r="D47" s="190">
        <f>SUMPRODUCT(A47:C47,A45:C45)</f>
        <v>26666.666666666668</v>
      </c>
    </row>
    <row r="49" spans="1:6" x14ac:dyDescent="0.35">
      <c r="A49" s="188">
        <f>A45</f>
        <v>142.8571428571428</v>
      </c>
      <c r="B49" s="188" t="s">
        <v>10</v>
      </c>
      <c r="C49" s="188">
        <v>1000</v>
      </c>
    </row>
    <row r="50" spans="1:6" x14ac:dyDescent="0.35">
      <c r="A50" s="188">
        <f>B45</f>
        <v>595.2380952380953</v>
      </c>
      <c r="B50" s="188" t="s">
        <v>10</v>
      </c>
      <c r="C50" s="188">
        <v>2000</v>
      </c>
    </row>
    <row r="51" spans="1:6" x14ac:dyDescent="0.35">
      <c r="A51" s="188">
        <f>C45</f>
        <v>0</v>
      </c>
      <c r="B51" s="188" t="s">
        <v>10</v>
      </c>
      <c r="C51" s="188">
        <v>2500</v>
      </c>
    </row>
    <row r="52" spans="1:6" x14ac:dyDescent="0.35">
      <c r="A52" s="188">
        <f>A45</f>
        <v>142.8571428571428</v>
      </c>
      <c r="B52" s="188" t="s">
        <v>9</v>
      </c>
      <c r="C52" s="188">
        <v>2000</v>
      </c>
    </row>
    <row r="53" spans="1:6" x14ac:dyDescent="0.35">
      <c r="A53" s="188">
        <f>B45</f>
        <v>595.2380952380953</v>
      </c>
      <c r="B53" s="188" t="s">
        <v>9</v>
      </c>
      <c r="C53" s="188">
        <v>3000</v>
      </c>
    </row>
    <row r="54" spans="1:6" x14ac:dyDescent="0.35">
      <c r="A54" s="188">
        <f>C45</f>
        <v>0</v>
      </c>
      <c r="B54" s="188" t="s">
        <v>9</v>
      </c>
      <c r="C54" s="188">
        <v>5000</v>
      </c>
    </row>
    <row r="55" spans="1:6" x14ac:dyDescent="0.35">
      <c r="A55" s="188">
        <v>500</v>
      </c>
      <c r="B55" s="188">
        <v>300</v>
      </c>
      <c r="C55" s="188">
        <v>1000</v>
      </c>
      <c r="D55" s="191">
        <f>SUMPRODUCT(A55:C55,A45:C45)</f>
        <v>250000</v>
      </c>
      <c r="E55" s="188" t="s">
        <v>9</v>
      </c>
      <c r="F55" s="188">
        <v>250000</v>
      </c>
    </row>
    <row r="56" spans="1:6" x14ac:dyDescent="0.35">
      <c r="A56" s="188">
        <v>1000</v>
      </c>
      <c r="B56" s="188">
        <v>200</v>
      </c>
      <c r="C56" s="188">
        <v>100</v>
      </c>
      <c r="D56" s="191">
        <f>SUMPRODUCT(A56:C56,A45:C45)</f>
        <v>261904.76190476186</v>
      </c>
      <c r="E56" s="188" t="s">
        <v>9</v>
      </c>
      <c r="F56" s="188">
        <v>300000</v>
      </c>
    </row>
    <row r="57" spans="1:6" x14ac:dyDescent="0.35">
      <c r="A57" s="188">
        <v>150</v>
      </c>
      <c r="B57" s="188">
        <v>300</v>
      </c>
      <c r="C57" s="188">
        <v>200</v>
      </c>
      <c r="D57" s="191">
        <f>SUMPRODUCT(A57:C57,A45:C45)</f>
        <v>200000</v>
      </c>
      <c r="E57" s="188" t="s">
        <v>9</v>
      </c>
      <c r="F57" s="188">
        <v>200000</v>
      </c>
    </row>
    <row r="58" spans="1:6" x14ac:dyDescent="0.35">
      <c r="A58" s="188">
        <v>100</v>
      </c>
      <c r="B58" s="188">
        <v>200</v>
      </c>
      <c r="C58" s="188">
        <v>400</v>
      </c>
      <c r="D58" s="191">
        <f>SUMPRODUCT(A58:C58,A45:C45)</f>
        <v>133333.33333333334</v>
      </c>
      <c r="E58" s="188" t="s">
        <v>9</v>
      </c>
      <c r="F58" s="188">
        <v>400000</v>
      </c>
    </row>
    <row r="72" spans="1:1" x14ac:dyDescent="0.35">
      <c r="A72" s="175" t="s">
        <v>179</v>
      </c>
    </row>
    <row r="74" spans="1:1" x14ac:dyDescent="0.35">
      <c r="A74" s="177" t="s">
        <v>180</v>
      </c>
    </row>
    <row r="83" spans="11:11" x14ac:dyDescent="0.35">
      <c r="K83" s="180"/>
    </row>
    <row r="96" spans="11:11" ht="14.4" customHeight="1" x14ac:dyDescent="0.35"/>
    <row r="98" spans="1:3" x14ac:dyDescent="0.35">
      <c r="A98" s="179" t="s">
        <v>82</v>
      </c>
    </row>
    <row r="99" spans="1:3" x14ac:dyDescent="0.35">
      <c r="A99" s="175" t="s">
        <v>181</v>
      </c>
    </row>
    <row r="100" spans="1:3" x14ac:dyDescent="0.35">
      <c r="A100" s="175" t="s">
        <v>182</v>
      </c>
    </row>
    <row r="102" spans="1:3" x14ac:dyDescent="0.35">
      <c r="A102" s="175" t="s">
        <v>183</v>
      </c>
    </row>
    <row r="103" spans="1:3" x14ac:dyDescent="0.35">
      <c r="A103" s="175" t="s">
        <v>184</v>
      </c>
      <c r="C103" s="181" t="s">
        <v>87</v>
      </c>
    </row>
    <row r="104" spans="1:3" x14ac:dyDescent="0.35">
      <c r="A104" s="175" t="s">
        <v>185</v>
      </c>
      <c r="C104" s="181" t="s">
        <v>90</v>
      </c>
    </row>
    <row r="105" spans="1:3" x14ac:dyDescent="0.35">
      <c r="A105" s="175" t="s">
        <v>186</v>
      </c>
      <c r="C105" s="181" t="s">
        <v>93</v>
      </c>
    </row>
    <row r="106" spans="1:3" x14ac:dyDescent="0.35">
      <c r="A106" s="175" t="s">
        <v>187</v>
      </c>
    </row>
    <row r="108" spans="1:3" x14ac:dyDescent="0.35">
      <c r="A108" s="175" t="s">
        <v>188</v>
      </c>
    </row>
    <row r="110" spans="1:3" x14ac:dyDescent="0.35">
      <c r="A110" s="175" t="s">
        <v>189</v>
      </c>
    </row>
    <row r="111" spans="1:3" x14ac:dyDescent="0.35">
      <c r="A111" s="175" t="s">
        <v>4</v>
      </c>
      <c r="B111" s="175">
        <v>0</v>
      </c>
      <c r="C111" s="175">
        <v>1000</v>
      </c>
    </row>
    <row r="112" spans="1:3" x14ac:dyDescent="0.35">
      <c r="A112" s="175" t="s">
        <v>5</v>
      </c>
      <c r="B112" s="175">
        <v>500</v>
      </c>
      <c r="C112" s="175">
        <v>0</v>
      </c>
    </row>
    <row r="114" spans="1:10" x14ac:dyDescent="0.35">
      <c r="A114" s="175" t="s">
        <v>190</v>
      </c>
    </row>
    <row r="115" spans="1:10" x14ac:dyDescent="0.35">
      <c r="A115" s="175" t="s">
        <v>4</v>
      </c>
      <c r="B115" s="175">
        <v>0</v>
      </c>
      <c r="C115" s="175">
        <v>350</v>
      </c>
    </row>
    <row r="116" spans="1:10" x14ac:dyDescent="0.35">
      <c r="A116" s="175" t="s">
        <v>5</v>
      </c>
      <c r="B116" s="175">
        <v>1400</v>
      </c>
      <c r="C116" s="175">
        <v>0</v>
      </c>
    </row>
    <row r="118" spans="1:10" x14ac:dyDescent="0.35">
      <c r="A118" s="175" t="s">
        <v>191</v>
      </c>
    </row>
    <row r="119" spans="1:10" x14ac:dyDescent="0.35">
      <c r="A119" s="175" t="s">
        <v>4</v>
      </c>
      <c r="B119" s="175">
        <v>0</v>
      </c>
      <c r="C119" s="175">
        <v>400</v>
      </c>
    </row>
    <row r="120" spans="1:10" x14ac:dyDescent="0.35">
      <c r="A120" s="175" t="s">
        <v>5</v>
      </c>
      <c r="B120" s="175">
        <v>800</v>
      </c>
      <c r="C120" s="175">
        <v>0</v>
      </c>
      <c r="H120" s="179" t="s">
        <v>83</v>
      </c>
    </row>
    <row r="122" spans="1:10" x14ac:dyDescent="0.35">
      <c r="H122" s="175" t="s">
        <v>192</v>
      </c>
    </row>
    <row r="123" spans="1:10" x14ac:dyDescent="0.35">
      <c r="H123" s="175" t="s">
        <v>193</v>
      </c>
    </row>
    <row r="124" spans="1:10" x14ac:dyDescent="0.35">
      <c r="H124" s="175" t="s">
        <v>194</v>
      </c>
    </row>
    <row r="125" spans="1:10" x14ac:dyDescent="0.35">
      <c r="H125" s="180" t="s">
        <v>195</v>
      </c>
    </row>
    <row r="126" spans="1:10" x14ac:dyDescent="0.35">
      <c r="H126" s="180"/>
    </row>
    <row r="128" spans="1:10" x14ac:dyDescent="0.35">
      <c r="H128" s="175" t="s">
        <v>85</v>
      </c>
      <c r="I128" s="175" t="s">
        <v>88</v>
      </c>
      <c r="J128" s="175" t="s">
        <v>91</v>
      </c>
    </row>
    <row r="129" spans="1:10" x14ac:dyDescent="0.35">
      <c r="H129" s="192">
        <v>13.333333333333334</v>
      </c>
      <c r="I129" s="192">
        <v>0</v>
      </c>
      <c r="J129" s="192">
        <v>6.6666666666666661</v>
      </c>
    </row>
    <row r="131" spans="1:10" x14ac:dyDescent="0.35">
      <c r="H131" s="188">
        <v>2000</v>
      </c>
      <c r="I131" s="188">
        <v>1400</v>
      </c>
      <c r="J131" s="188">
        <v>800</v>
      </c>
    </row>
    <row r="133" spans="1:10" x14ac:dyDescent="0.35">
      <c r="H133" s="188">
        <v>2</v>
      </c>
      <c r="I133" s="188">
        <v>4</v>
      </c>
      <c r="J133" s="188">
        <v>2</v>
      </c>
    </row>
    <row r="134" spans="1:10" x14ac:dyDescent="0.35">
      <c r="H134" s="188">
        <v>4</v>
      </c>
      <c r="I134" s="188">
        <v>1</v>
      </c>
      <c r="J134" s="188">
        <v>1</v>
      </c>
    </row>
    <row r="136" spans="1:10" x14ac:dyDescent="0.35">
      <c r="A136" s="175" t="s">
        <v>196</v>
      </c>
      <c r="J136" s="180"/>
    </row>
    <row r="137" spans="1:10" x14ac:dyDescent="0.35">
      <c r="A137" s="175" t="s">
        <v>197</v>
      </c>
      <c r="J137" s="180"/>
    </row>
    <row r="138" spans="1:10" x14ac:dyDescent="0.35">
      <c r="J138" s="180"/>
    </row>
    <row r="139" spans="1:10" x14ac:dyDescent="0.35">
      <c r="A139" s="175" t="s">
        <v>198</v>
      </c>
      <c r="J139" s="180"/>
    </row>
    <row r="140" spans="1:10" x14ac:dyDescent="0.35">
      <c r="A140" s="175" t="s">
        <v>199</v>
      </c>
      <c r="J140" s="180"/>
    </row>
    <row r="142" spans="1:10" x14ac:dyDescent="0.35">
      <c r="A142" s="175" t="s">
        <v>184</v>
      </c>
    </row>
    <row r="143" spans="1:10" x14ac:dyDescent="0.35">
      <c r="A143" s="175" t="s">
        <v>186</v>
      </c>
      <c r="J143" s="180"/>
    </row>
    <row r="145" spans="1:10" ht="14.5" customHeight="1" x14ac:dyDescent="0.35">
      <c r="A145" s="214" t="s">
        <v>212</v>
      </c>
      <c r="B145" s="175" t="s">
        <v>189</v>
      </c>
    </row>
    <row r="146" spans="1:10" ht="14.5" customHeight="1" x14ac:dyDescent="0.35">
      <c r="A146" s="214"/>
      <c r="B146" s="175" t="s">
        <v>191</v>
      </c>
      <c r="J146" s="180"/>
    </row>
    <row r="148" spans="1:10" ht="14.5" customHeight="1" x14ac:dyDescent="0.35">
      <c r="A148" s="214" t="s">
        <v>212</v>
      </c>
      <c r="B148" s="186" t="s">
        <v>189</v>
      </c>
      <c r="C148" s="186"/>
    </row>
    <row r="149" spans="1:10" ht="14.5" customHeight="1" x14ac:dyDescent="0.35">
      <c r="A149" s="214"/>
      <c r="B149" s="186" t="s">
        <v>200</v>
      </c>
      <c r="C149" s="186"/>
    </row>
    <row r="150" spans="1:10" x14ac:dyDescent="0.35">
      <c r="B150" s="186"/>
      <c r="C150" s="186"/>
    </row>
    <row r="151" spans="1:10" ht="14.5" customHeight="1" x14ac:dyDescent="0.35">
      <c r="A151" s="214" t="s">
        <v>212</v>
      </c>
      <c r="B151" s="186" t="s">
        <v>201</v>
      </c>
      <c r="C151" s="186"/>
    </row>
    <row r="152" spans="1:10" ht="14.5" customHeight="1" x14ac:dyDescent="0.35">
      <c r="A152" s="214"/>
      <c r="B152" s="186" t="s">
        <v>202</v>
      </c>
      <c r="C152" s="186"/>
    </row>
    <row r="153" spans="1:10" x14ac:dyDescent="0.35">
      <c r="B153" s="186"/>
      <c r="C153" s="186"/>
    </row>
    <row r="154" spans="1:10" ht="14.5" customHeight="1" x14ac:dyDescent="0.35">
      <c r="A154" s="214" t="s">
        <v>212</v>
      </c>
      <c r="B154" s="186" t="s">
        <v>203</v>
      </c>
      <c r="C154" s="186"/>
    </row>
    <row r="155" spans="1:10" ht="14.5" customHeight="1" x14ac:dyDescent="0.35">
      <c r="A155" s="214"/>
      <c r="B155" s="186" t="s">
        <v>204</v>
      </c>
      <c r="C155" s="186"/>
    </row>
    <row r="157" spans="1:10" x14ac:dyDescent="0.35">
      <c r="B157" s="175" t="s">
        <v>205</v>
      </c>
    </row>
    <row r="158" spans="1:10" ht="15" thickBot="1" x14ac:dyDescent="0.4">
      <c r="B158" s="175" t="s">
        <v>199</v>
      </c>
    </row>
    <row r="159" spans="1:10" ht="15" thickBot="1" x14ac:dyDescent="0.4">
      <c r="B159" s="175" t="s">
        <v>206</v>
      </c>
      <c r="E159" s="193">
        <f xml:space="preserve"> 40 * 200 + 60 * 400</f>
        <v>32000</v>
      </c>
    </row>
    <row r="162" spans="1:11" x14ac:dyDescent="0.35">
      <c r="A162" s="179" t="s">
        <v>207</v>
      </c>
    </row>
    <row r="164" spans="1:11" x14ac:dyDescent="0.35">
      <c r="A164" s="175" t="s">
        <v>4</v>
      </c>
      <c r="B164" s="175" t="s">
        <v>5</v>
      </c>
      <c r="C164" s="182"/>
    </row>
    <row r="165" spans="1:11" x14ac:dyDescent="0.35">
      <c r="A165" s="192">
        <v>200</v>
      </c>
      <c r="B165" s="192">
        <v>400</v>
      </c>
      <c r="C165" s="182"/>
    </row>
    <row r="166" spans="1:11" ht="15" thickBot="1" x14ac:dyDescent="0.4"/>
    <row r="167" spans="1:11" ht="15" thickBot="1" x14ac:dyDescent="0.4">
      <c r="A167" s="188">
        <v>40</v>
      </c>
      <c r="B167" s="189">
        <v>60</v>
      </c>
      <c r="C167" s="190">
        <f>SUMPRODUCT(A167:B167,A165:B165)</f>
        <v>32000</v>
      </c>
      <c r="K167" s="183"/>
    </row>
    <row r="168" spans="1:11" ht="15" thickBot="1" x14ac:dyDescent="0.4">
      <c r="K168" s="183"/>
    </row>
    <row r="169" spans="1:11" ht="15" thickBot="1" x14ac:dyDescent="0.4">
      <c r="A169" s="188">
        <v>2</v>
      </c>
      <c r="B169" s="188">
        <v>4</v>
      </c>
      <c r="C169" s="191">
        <f>SUMPRODUCT(A169:B169,A165:B165)</f>
        <v>2000</v>
      </c>
      <c r="D169" s="188" t="s">
        <v>9</v>
      </c>
      <c r="E169" s="188">
        <v>2000</v>
      </c>
      <c r="K169" s="183"/>
    </row>
    <row r="170" spans="1:11" x14ac:dyDescent="0.35">
      <c r="A170" s="188">
        <v>4</v>
      </c>
      <c r="B170" s="188">
        <v>1</v>
      </c>
      <c r="C170" s="191">
        <f>SUMPRODUCT(A170:B170,A165:B165)</f>
        <v>1200</v>
      </c>
      <c r="D170" s="188" t="s">
        <v>9</v>
      </c>
      <c r="E170" s="188">
        <v>1400</v>
      </c>
    </row>
    <row r="171" spans="1:11" x14ac:dyDescent="0.35">
      <c r="A171" s="188">
        <v>2</v>
      </c>
      <c r="B171" s="188">
        <v>1</v>
      </c>
      <c r="C171" s="191">
        <f>SUMPRODUCT(A171:B171,A165:B165)</f>
        <v>800</v>
      </c>
      <c r="D171" s="188" t="s">
        <v>9</v>
      </c>
      <c r="E171" s="188">
        <v>800</v>
      </c>
    </row>
    <row r="174" spans="1:11" ht="14.5" customHeight="1" x14ac:dyDescent="0.35">
      <c r="A174" s="215" t="s">
        <v>208</v>
      </c>
      <c r="B174" s="215"/>
      <c r="C174" s="215"/>
      <c r="D174" s="215"/>
      <c r="E174" s="215"/>
      <c r="F174" s="215"/>
      <c r="G174" s="215"/>
      <c r="H174" s="215"/>
    </row>
    <row r="175" spans="1:11" x14ac:dyDescent="0.35">
      <c r="A175" s="215"/>
      <c r="B175" s="215"/>
      <c r="C175" s="215"/>
      <c r="D175" s="215"/>
      <c r="E175" s="215"/>
      <c r="F175" s="215"/>
      <c r="G175" s="215"/>
      <c r="H175" s="215"/>
    </row>
    <row r="176" spans="1:11" x14ac:dyDescent="0.35">
      <c r="A176" s="185"/>
      <c r="B176" s="185"/>
      <c r="C176" s="185"/>
      <c r="D176" s="185"/>
      <c r="E176" s="185"/>
      <c r="F176" s="185"/>
      <c r="G176" s="185"/>
    </row>
    <row r="177" spans="1:2" x14ac:dyDescent="0.35">
      <c r="A177" s="175" t="s">
        <v>209</v>
      </c>
      <c r="B177" s="184" t="s">
        <v>210</v>
      </c>
    </row>
  </sheetData>
  <mergeCells count="5">
    <mergeCell ref="A145:A146"/>
    <mergeCell ref="A148:A149"/>
    <mergeCell ref="A151:A152"/>
    <mergeCell ref="A154:A155"/>
    <mergeCell ref="A174:H175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6</vt:i4>
      </vt:variant>
    </vt:vector>
  </HeadingPairs>
  <TitlesOfParts>
    <vt:vector size="6" baseType="lpstr">
      <vt:lpstr>ПР1</vt:lpstr>
      <vt:lpstr>ПР2</vt:lpstr>
      <vt:lpstr>ПР3</vt:lpstr>
      <vt:lpstr>ПР4</vt:lpstr>
      <vt:lpstr>ПР5</vt:lpstr>
      <vt:lpstr>ПР6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Ростислав</dc:creator>
  <cp:lastModifiedBy>Ростислав Игошев</cp:lastModifiedBy>
  <dcterms:created xsi:type="dcterms:W3CDTF">2015-06-05T18:17:20Z</dcterms:created>
  <dcterms:modified xsi:type="dcterms:W3CDTF">2024-12-11T09:49:54Z</dcterms:modified>
</cp:coreProperties>
</file>